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firstSheet="6" activeTab="11"/>
  </bookViews>
  <sheets>
    <sheet name="Table of Contents" sheetId="1" r:id="rId1"/>
    <sheet name="Main - Undergraduate" sheetId="2" r:id="rId2"/>
    <sheet name="Graduate" sheetId="3" r:id="rId3"/>
    <sheet name="Gallup" sheetId="4" r:id="rId4"/>
    <sheet name="Los Alamos" sheetId="5" r:id="rId5"/>
    <sheet name="Taos" sheetId="6" r:id="rId6"/>
    <sheet name="Valencia" sheetId="7" r:id="rId7"/>
    <sheet name="Graduate - ASM" sheetId="8" r:id="rId8"/>
    <sheet name="Graduate - Arch" sheetId="9" r:id="rId9"/>
    <sheet name="Law" sheetId="10" r:id="rId10"/>
    <sheet name="PharmD" sheetId="11" r:id="rId11"/>
    <sheet name="Med" sheetId="12" r:id="rId12"/>
  </sheets>
  <definedNames/>
  <calcPr fullCalcOnLoad="1"/>
</workbook>
</file>

<file path=xl/sharedStrings.xml><?xml version="1.0" encoding="utf-8"?>
<sst xmlns="http://schemas.openxmlformats.org/spreadsheetml/2006/main" count="1108" uniqueCount="124">
  <si>
    <t>Academic Year</t>
  </si>
  <si>
    <t>One Semester</t>
  </si>
  <si>
    <t>Banner Code</t>
  </si>
  <si>
    <t>Description</t>
  </si>
  <si>
    <t>Total</t>
  </si>
  <si>
    <t>GALLUP</t>
  </si>
  <si>
    <t>%GRT</t>
  </si>
  <si>
    <t>%HOR</t>
  </si>
  <si>
    <t>%BS</t>
  </si>
  <si>
    <t>%TRA</t>
  </si>
  <si>
    <t>%MIS</t>
  </si>
  <si>
    <t>%OFR</t>
  </si>
  <si>
    <t>Tuition and Fees</t>
  </si>
  <si>
    <t>Books and Supplies</t>
  </si>
  <si>
    <t>Room and Board</t>
  </si>
  <si>
    <t>Transportation</t>
  </si>
  <si>
    <t>Miscellaneous</t>
  </si>
  <si>
    <t>Dependent Living With Parent (RUD1GF)</t>
  </si>
  <si>
    <t>Independent Living With Parent (RUI1GF)</t>
  </si>
  <si>
    <t>Dependent Off Campus (RUD3GF)</t>
  </si>
  <si>
    <t>Independent Off Campus (RUI3GF)</t>
  </si>
  <si>
    <t>Gallup</t>
  </si>
  <si>
    <t>Tuition/Credit</t>
  </si>
  <si>
    <t>Books/Supplies</t>
  </si>
  <si>
    <t>In-State</t>
  </si>
  <si>
    <t>Out-of-State</t>
  </si>
  <si>
    <t>Hours</t>
  </si>
  <si>
    <t>T/F</t>
  </si>
  <si>
    <t>B/S</t>
  </si>
  <si>
    <t>Valencia</t>
  </si>
  <si>
    <t>Taos</t>
  </si>
  <si>
    <t>Los Alamos</t>
  </si>
  <si>
    <t>Dependent Living With Parent (RUD1VF)</t>
  </si>
  <si>
    <t>Independent Living With Parent (RUI1VF)</t>
  </si>
  <si>
    <t>Dependent Off Campus (RUD3VF)</t>
  </si>
  <si>
    <t>Independent Off Campus (RUI3VF)</t>
  </si>
  <si>
    <t>Dependent Living With Parent (RUD1LF)</t>
  </si>
  <si>
    <t>Independent Living With Parent (RUI1LF)</t>
  </si>
  <si>
    <t>Dependent Off Campus (RUD3LF)</t>
  </si>
  <si>
    <t>Independent Off Campus (RUI3LF)</t>
  </si>
  <si>
    <t>Dependent Living With Parent (RUD1TF)</t>
  </si>
  <si>
    <t>Independent Living With Parent (RUI1TF)</t>
  </si>
  <si>
    <t>Dependent Off Campus (RUD3TF)</t>
  </si>
  <si>
    <t>Independent Off Campus (RUI3TF)</t>
  </si>
  <si>
    <t>%VRT</t>
  </si>
  <si>
    <t>%TRT</t>
  </si>
  <si>
    <t>%LRT</t>
  </si>
  <si>
    <t>Dependent On Campus (RUD2LF)</t>
  </si>
  <si>
    <t>Independent On Campus (RUI2LF)</t>
  </si>
  <si>
    <t>Undergraduate - Main</t>
  </si>
  <si>
    <t>Dependent Living With Parent (RUD1AF)</t>
  </si>
  <si>
    <t>Independent Living With Parent (RUI1AF)</t>
  </si>
  <si>
    <t>Dependent On Campus (RUD2AF)</t>
  </si>
  <si>
    <t>Independent On Campus (RUI2AF)</t>
  </si>
  <si>
    <t>Dependent Off Campus (RUD3AF)</t>
  </si>
  <si>
    <t>Independent Off Campus (RUI3AF)</t>
  </si>
  <si>
    <t>%RTF</t>
  </si>
  <si>
    <t>Undergraduate</t>
  </si>
  <si>
    <t xml:space="preserve">Graduate </t>
  </si>
  <si>
    <t>Graduate</t>
  </si>
  <si>
    <t>Independent Living With Parent (RGI1AF)</t>
  </si>
  <si>
    <t>Independent On Campus (RGI2AF)</t>
  </si>
  <si>
    <t>Independent Off Campus (RGI3AF)</t>
  </si>
  <si>
    <t>Graduate - ASM</t>
  </si>
  <si>
    <t>Graduate - Anderson School</t>
  </si>
  <si>
    <t>Graduate - Arch</t>
  </si>
  <si>
    <t>Independent Living With Parent (RZI1AF)</t>
  </si>
  <si>
    <t>Independent On Campus (RZI2AF)</t>
  </si>
  <si>
    <t>Independent Off Campus (RZI3AF)</t>
  </si>
  <si>
    <t>Graduate - Architecture</t>
  </si>
  <si>
    <t>Independent Living With Parent (RXI1AF)</t>
  </si>
  <si>
    <t>Independent On Campus (RXI2AF)</t>
  </si>
  <si>
    <t>Independent Off Campus (RXI3AF)</t>
  </si>
  <si>
    <t>Law</t>
  </si>
  <si>
    <t>Independent Living With Parent (RLI1AF)</t>
  </si>
  <si>
    <t>Independent On Campus (RLI2AF)</t>
  </si>
  <si>
    <t>Independent Off Campus (RLI3AF)</t>
  </si>
  <si>
    <t>Dependent Living With Parent (RYD1AF)</t>
  </si>
  <si>
    <t>Independent Living With Parent (RYI1AF)</t>
  </si>
  <si>
    <t>Dependent On Campus (RYD2AF)</t>
  </si>
  <si>
    <t>Independent On Campus (RYI2AF)</t>
  </si>
  <si>
    <t>Dependent Off Campus (RYD3AF)</t>
  </si>
  <si>
    <t>Independent Off Campus (RYI3AF)</t>
  </si>
  <si>
    <t>PharmD - 1st 3 years</t>
  </si>
  <si>
    <t>Med</t>
  </si>
  <si>
    <t>School of Medicine</t>
  </si>
  <si>
    <t>%CFE</t>
  </si>
  <si>
    <t>Curriculum Fee</t>
  </si>
  <si>
    <t>Computer</t>
  </si>
  <si>
    <t>%COM</t>
  </si>
  <si>
    <t>%DEQ</t>
  </si>
  <si>
    <t>Diagnostic Equipment</t>
  </si>
  <si>
    <t>%DIN</t>
  </si>
  <si>
    <t>Disability Insurance</t>
  </si>
  <si>
    <t>%MIC</t>
  </si>
  <si>
    <t>Microscope Fee</t>
  </si>
  <si>
    <t>%NIN</t>
  </si>
  <si>
    <t>Needle Stick Insurance</t>
  </si>
  <si>
    <t>Independent Living With Parent - First Year (RMI11)</t>
  </si>
  <si>
    <t>Independent On Campus - First Year (RMI21)</t>
  </si>
  <si>
    <t>Independent Off Campus - First Year (RMI31)</t>
  </si>
  <si>
    <t>%ONR</t>
  </si>
  <si>
    <t>Independent Living With Parent - Second Year (RMI12)</t>
  </si>
  <si>
    <t>%USM</t>
  </si>
  <si>
    <t>USMLE Exam Fee</t>
  </si>
  <si>
    <t>Independent On Campus - Second Year (RMI22)</t>
  </si>
  <si>
    <t>Independent Off Campus - Second Year (RMI32)</t>
  </si>
  <si>
    <t>Independent Living With Parent - Third Year (RMI13)</t>
  </si>
  <si>
    <t>Independent On Campus - Third Year (RMI23)</t>
  </si>
  <si>
    <t>Independent Off Campus - Third Year (RMI33)</t>
  </si>
  <si>
    <t>Independent Living With Parent - Fourth Year (RMI14)</t>
  </si>
  <si>
    <t>Independent On Campus - Fourth Year (RMI24)</t>
  </si>
  <si>
    <t xml:space="preserve">In-State </t>
  </si>
  <si>
    <t xml:space="preserve">Out-of-State </t>
  </si>
  <si>
    <t>Tuition Only</t>
  </si>
  <si>
    <t>1 hr</t>
  </si>
  <si>
    <t>12 hrs</t>
  </si>
  <si>
    <t>24 hrs</t>
  </si>
  <si>
    <t>Independent Off Campus - Fourth Year (RMI34)</t>
  </si>
  <si>
    <t xml:space="preserve">PharmD </t>
  </si>
  <si>
    <t>PharmD</t>
  </si>
  <si>
    <t>.</t>
  </si>
  <si>
    <t>%LIB</t>
  </si>
  <si>
    <t>Library 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</si>
</sst>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Lucida Sans Unicode"/>
      <family val="2"/>
    </font>
    <font>
      <sz val="8"/>
      <color indexed="8"/>
      <name val="Lucida Sans Unicode"/>
      <family val="2"/>
    </font>
    <font>
      <sz val="8"/>
      <color indexed="8"/>
      <name val="Calibri"/>
      <family val="2"/>
    </font>
    <font>
      <sz val="20"/>
      <color indexed="8"/>
      <name val="Lucida Sans Unicode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Lucida Sans Unicode"/>
      <family val="2"/>
    </font>
    <font>
      <sz val="8"/>
      <color theme="1"/>
      <name val="Lucida Sans Unicode"/>
      <family val="2"/>
    </font>
    <font>
      <sz val="8"/>
      <color theme="1"/>
      <name val="Calibri"/>
      <family val="2"/>
    </font>
    <font>
      <sz val="20"/>
      <color theme="1"/>
      <name val="Lucida Sans Unicode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44" fontId="44" fillId="0" borderId="10" xfId="44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42" fontId="44" fillId="0" borderId="10" xfId="44" applyNumberFormat="1" applyFont="1" applyBorder="1" applyAlignment="1">
      <alignment/>
    </xf>
    <xf numFmtId="42" fontId="44" fillId="0" borderId="10" xfId="0" applyNumberFormat="1" applyFont="1" applyBorder="1" applyAlignment="1">
      <alignment/>
    </xf>
    <xf numFmtId="42" fontId="45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44" fontId="0" fillId="34" borderId="10" xfId="44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35" fillId="0" borderId="0" xfId="53" applyAlignment="1" applyProtection="1">
      <alignment/>
      <protection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8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3.28125" style="0" bestFit="1" customWidth="1"/>
  </cols>
  <sheetData>
    <row r="1" ht="15">
      <c r="A1" s="21" t="s">
        <v>49</v>
      </c>
    </row>
    <row r="2" ht="15">
      <c r="A2" s="21" t="s">
        <v>21</v>
      </c>
    </row>
    <row r="3" ht="15">
      <c r="A3" s="21" t="s">
        <v>31</v>
      </c>
    </row>
    <row r="4" ht="15">
      <c r="A4" s="21" t="s">
        <v>30</v>
      </c>
    </row>
    <row r="5" ht="15">
      <c r="A5" s="21" t="s">
        <v>29</v>
      </c>
    </row>
    <row r="6" ht="15">
      <c r="A6" s="21" t="s">
        <v>59</v>
      </c>
    </row>
    <row r="7" ht="15">
      <c r="A7" s="21" t="s">
        <v>63</v>
      </c>
    </row>
    <row r="8" ht="15">
      <c r="A8" s="21" t="s">
        <v>65</v>
      </c>
    </row>
    <row r="9" ht="15">
      <c r="A9" s="21" t="s">
        <v>73</v>
      </c>
    </row>
    <row r="10" ht="15">
      <c r="A10" s="21" t="s">
        <v>119</v>
      </c>
    </row>
    <row r="11" ht="15">
      <c r="A11" s="21" t="s">
        <v>84</v>
      </c>
    </row>
  </sheetData>
  <sheetProtection/>
  <hyperlinks>
    <hyperlink ref="A1" location="'Main - Undergraduate'!A1" display="Undergraduate - Main"/>
    <hyperlink ref="A2" location="Gallup!A1" display="Gallup"/>
    <hyperlink ref="A3" location="'Los Alamos'!A1" display="Los Alamos"/>
    <hyperlink ref="A4" location="Taos!A1" display="Taos"/>
    <hyperlink ref="A5" location="Valencia!A1" display="Valencia"/>
    <hyperlink ref="A6" location="Graduate!A1" display="Graduate"/>
    <hyperlink ref="A7" location="'Graduate - ASM'!A1" display="Graduate - ASM"/>
    <hyperlink ref="A8" location="'Graduate - Arch'!A1" display="Graduate - Arch"/>
    <hyperlink ref="A9" location="Law!A1" display="Law"/>
    <hyperlink ref="A11" location="Med!A1" display="Med"/>
    <hyperlink ref="A10" location="'PharmD - 1st 3 years'!A1" display="PharmD 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0">
      <selection activeCell="D15" sqref="D15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73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74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$B$30*F3</f>
        <v>6231.960000000001</v>
      </c>
      <c r="H3" s="14">
        <f aca="true" t="shared" si="1" ref="H3:H14">$C$30*F3</f>
        <v>541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12463.920000000002</v>
      </c>
      <c r="D4" s="15">
        <f>$G$3</f>
        <v>6231.960000000001</v>
      </c>
      <c r="E4" s="6"/>
      <c r="F4" s="4">
        <v>11</v>
      </c>
      <c r="G4" s="14">
        <f t="shared" si="0"/>
        <v>5712.63</v>
      </c>
      <c r="H4" s="14">
        <f t="shared" si="1"/>
        <v>495.9166666666667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5193.3</v>
      </c>
      <c r="H5" s="14">
        <f t="shared" si="1"/>
        <v>450.83333333333337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1082</v>
      </c>
      <c r="D6" s="15">
        <f>$H$3</f>
        <v>541</v>
      </c>
      <c r="E6" s="6"/>
      <c r="F6" s="4">
        <v>9</v>
      </c>
      <c r="G6" s="14">
        <f>$B$30*$F$6</f>
        <v>4673.97</v>
      </c>
      <c r="H6" s="14">
        <f t="shared" si="1"/>
        <v>405.75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4154.64</v>
      </c>
      <c r="H7" s="14">
        <f t="shared" si="1"/>
        <v>360.6666666666667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0"/>
        <v>3635.3100000000004</v>
      </c>
      <c r="H8" s="14">
        <f t="shared" si="1"/>
        <v>315.58333333333337</v>
      </c>
      <c r="I8" s="6"/>
      <c r="J8" s="6"/>
    </row>
    <row r="9" spans="1:10" ht="15">
      <c r="A9" s="8" t="s">
        <v>4</v>
      </c>
      <c r="B9" s="9"/>
      <c r="C9" s="15">
        <f>SUM(C4:C8)</f>
        <v>20915.920000000002</v>
      </c>
      <c r="D9" s="15">
        <f>SUM(D4:D8)</f>
        <v>10457.960000000001</v>
      </c>
      <c r="E9" s="6"/>
      <c r="F9" s="4">
        <v>6</v>
      </c>
      <c r="G9" s="14">
        <f t="shared" si="0"/>
        <v>3115.9800000000005</v>
      </c>
      <c r="H9" s="14">
        <f t="shared" si="1"/>
        <v>270.5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2596.65</v>
      </c>
      <c r="H10" s="14">
        <f t="shared" si="1"/>
        <v>225.41666666666669</v>
      </c>
      <c r="I10" s="6"/>
      <c r="J10" s="6"/>
    </row>
    <row r="11" spans="1:10" ht="15">
      <c r="A11" s="26" t="s">
        <v>75</v>
      </c>
      <c r="B11" s="26"/>
      <c r="C11" s="26"/>
      <c r="D11" s="26"/>
      <c r="E11" s="3"/>
      <c r="F11" s="4">
        <v>4</v>
      </c>
      <c r="G11" s="14">
        <f t="shared" si="0"/>
        <v>2077.32</v>
      </c>
      <c r="H11" s="14">
        <f t="shared" si="1"/>
        <v>180.33333333333334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1557.9900000000002</v>
      </c>
      <c r="H12" s="14">
        <f t="shared" si="1"/>
        <v>135.25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12463.920000000002</v>
      </c>
      <c r="D13" s="15">
        <f>$G$3</f>
        <v>6231.960000000001</v>
      </c>
      <c r="E13" s="6"/>
      <c r="F13" s="4">
        <v>2</v>
      </c>
      <c r="G13" s="14">
        <f t="shared" si="0"/>
        <v>1038.66</v>
      </c>
      <c r="H13" s="14">
        <f t="shared" si="1"/>
        <v>90.16666666666667</v>
      </c>
      <c r="I13" s="6"/>
      <c r="J13" s="6"/>
    </row>
    <row r="14" spans="1:10" ht="15">
      <c r="A14" s="8" t="s">
        <v>11</v>
      </c>
      <c r="B14" s="8" t="s">
        <v>14</v>
      </c>
      <c r="C14" s="15">
        <f>D14*2</f>
        <v>7746</v>
      </c>
      <c r="D14" s="15">
        <v>3873</v>
      </c>
      <c r="E14" s="6"/>
      <c r="F14" s="4">
        <v>1</v>
      </c>
      <c r="G14" s="14">
        <f t="shared" si="0"/>
        <v>519.33</v>
      </c>
      <c r="H14" s="14">
        <f t="shared" si="1"/>
        <v>45.083333333333336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1082</v>
      </c>
      <c r="D15" s="15">
        <f>$H$3</f>
        <v>541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25875.920000000002</v>
      </c>
      <c r="D18" s="15">
        <f>SUM(D13:D17)</f>
        <v>12937.960000000001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6" t="s">
        <v>76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12463.920000000002</v>
      </c>
      <c r="D22" s="15">
        <f>$G$3</f>
        <v>6231.960000000001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8180</v>
      </c>
      <c r="D23" s="15">
        <v>4090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1082</v>
      </c>
      <c r="D24" s="15">
        <f>$H$3</f>
        <v>541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2966</v>
      </c>
      <c r="D26" s="15">
        <v>1483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26309.920000000002</v>
      </c>
      <c r="D27" s="15">
        <f>SUM(D22:D26)</f>
        <v>13154.960000000001</v>
      </c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17" t="s">
        <v>73</v>
      </c>
      <c r="B29" s="18" t="s">
        <v>22</v>
      </c>
      <c r="C29" s="17" t="s">
        <v>23</v>
      </c>
      <c r="D29" s="6"/>
      <c r="E29" s="6"/>
      <c r="F29" s="6"/>
      <c r="G29" s="6"/>
      <c r="H29" s="6"/>
      <c r="I29" s="6"/>
      <c r="J29" s="6"/>
    </row>
    <row r="30" spans="1:10" ht="15">
      <c r="A30" s="19" t="s">
        <v>24</v>
      </c>
      <c r="B30" s="20">
        <v>519.33</v>
      </c>
      <c r="C30" s="20">
        <f>541/12</f>
        <v>45.083333333333336</v>
      </c>
      <c r="D30" s="6"/>
      <c r="E30" s="3"/>
      <c r="F30" s="3"/>
      <c r="G30" s="3"/>
      <c r="H30" s="3"/>
      <c r="I30" s="6"/>
      <c r="J30" s="6"/>
    </row>
    <row r="31" spans="1:10" ht="15">
      <c r="A31" s="19" t="s">
        <v>25</v>
      </c>
      <c r="B31" s="20">
        <v>1150.92</v>
      </c>
      <c r="C31" s="20">
        <f>541/12</f>
        <v>45.083333333333336</v>
      </c>
      <c r="D31" s="6"/>
      <c r="E31" s="6"/>
      <c r="F31" s="6"/>
      <c r="G31" s="6"/>
      <c r="H31" s="6"/>
      <c r="I31" s="6"/>
      <c r="J31" s="6"/>
    </row>
    <row r="32" spans="1:10" ht="15">
      <c r="A32" s="3"/>
      <c r="B32" s="6"/>
      <c r="C32" s="6"/>
      <c r="D32" s="6"/>
      <c r="E32" s="6"/>
      <c r="F32" s="6"/>
      <c r="G32" s="6"/>
      <c r="H32" s="6"/>
      <c r="I32" s="6"/>
      <c r="J32" s="6"/>
    </row>
    <row r="33" spans="5:10" ht="15">
      <c r="E33" s="6"/>
      <c r="F33" s="6"/>
      <c r="G33" s="6"/>
      <c r="H33" s="6"/>
      <c r="I33" s="6"/>
      <c r="J33" s="6"/>
    </row>
    <row r="34" spans="5:10" ht="15"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1:D1"/>
    <mergeCell ref="A2:D2"/>
    <mergeCell ref="A11:D11"/>
    <mergeCell ref="A20:D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58" sqref="G58"/>
    </sheetView>
  </sheetViews>
  <sheetFormatPr defaultColWidth="9.140625" defaultRowHeight="15"/>
  <cols>
    <col min="1" max="1" width="19.00390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120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77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6531.960000000001</v>
      </c>
      <c r="H3" s="14">
        <f aca="true" t="shared" si="1" ref="H3:H14">$C$57*F3</f>
        <v>650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13063.920000000002</v>
      </c>
      <c r="D4" s="15">
        <f>G3</f>
        <v>6531.960000000001</v>
      </c>
      <c r="E4" s="6"/>
      <c r="F4" s="4">
        <v>11</v>
      </c>
      <c r="G4" s="14">
        <f t="shared" si="0"/>
        <v>5987.63</v>
      </c>
      <c r="H4" s="14">
        <f t="shared" si="1"/>
        <v>595.8333333333333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5443.3</v>
      </c>
      <c r="H5" s="14">
        <f t="shared" si="1"/>
        <v>541.6666666666666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1300</v>
      </c>
      <c r="D6" s="15">
        <f>H3</f>
        <v>650</v>
      </c>
      <c r="E6" s="6"/>
      <c r="F6" s="4">
        <v>9</v>
      </c>
      <c r="G6" s="14">
        <f t="shared" si="0"/>
        <v>4898.97</v>
      </c>
      <c r="H6" s="14">
        <f t="shared" si="1"/>
        <v>487.5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4354.64</v>
      </c>
      <c r="H7" s="14">
        <f t="shared" si="1"/>
        <v>433.3333333333333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3810.3100000000004</v>
      </c>
      <c r="H8" s="14">
        <f t="shared" si="1"/>
        <v>379.16666666666663</v>
      </c>
      <c r="I8" s="6"/>
      <c r="J8" s="6"/>
    </row>
    <row r="9" spans="1:10" ht="15">
      <c r="A9" s="8" t="s">
        <v>4</v>
      </c>
      <c r="B9" s="9"/>
      <c r="C9" s="15">
        <f>SUM(C4:C8)</f>
        <v>20579.920000000002</v>
      </c>
      <c r="D9" s="15">
        <f>SUM(D4:D8)</f>
        <v>10289.960000000001</v>
      </c>
      <c r="E9" s="6"/>
      <c r="F9" s="4">
        <v>6</v>
      </c>
      <c r="G9" s="14">
        <f t="shared" si="0"/>
        <v>3265.9800000000005</v>
      </c>
      <c r="H9" s="14">
        <f t="shared" si="1"/>
        <v>325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2721.65</v>
      </c>
      <c r="H10" s="14">
        <f t="shared" si="1"/>
        <v>270.8333333333333</v>
      </c>
      <c r="I10" s="6"/>
      <c r="J10" s="6"/>
    </row>
    <row r="11" spans="1:10" ht="15">
      <c r="A11" s="26" t="s">
        <v>78</v>
      </c>
      <c r="B11" s="26"/>
      <c r="C11" s="26"/>
      <c r="D11" s="26"/>
      <c r="E11" s="3"/>
      <c r="F11" s="4">
        <v>4</v>
      </c>
      <c r="G11" s="14">
        <f t="shared" si="0"/>
        <v>2177.32</v>
      </c>
      <c r="H11" s="14">
        <f t="shared" si="1"/>
        <v>216.66666666666666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1632.9900000000002</v>
      </c>
      <c r="H12" s="14">
        <f t="shared" si="1"/>
        <v>162.5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13063.920000000002</v>
      </c>
      <c r="D13" s="15">
        <f>D4</f>
        <v>6531.960000000001</v>
      </c>
      <c r="E13" s="6"/>
      <c r="F13" s="4">
        <v>2</v>
      </c>
      <c r="G13" s="14">
        <f t="shared" si="0"/>
        <v>1088.66</v>
      </c>
      <c r="H13" s="14">
        <f t="shared" si="1"/>
        <v>108.33333333333333</v>
      </c>
      <c r="I13" s="6"/>
      <c r="J13" s="6"/>
    </row>
    <row r="14" spans="1:10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544.33</v>
      </c>
      <c r="H14" s="14">
        <f t="shared" si="1"/>
        <v>54.166666666666664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1300</v>
      </c>
      <c r="D15" s="15">
        <f>D6</f>
        <v>650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21733.920000000002</v>
      </c>
      <c r="D18" s="15">
        <f>SUM(D13:D17)</f>
        <v>10866.960000000001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6" t="s">
        <v>79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13063.920000000002</v>
      </c>
      <c r="D22" s="15">
        <f>D4</f>
        <v>6531.960000000001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1300</v>
      </c>
      <c r="D24" s="15">
        <f>D6</f>
        <v>650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25539.920000000002</v>
      </c>
      <c r="D27" s="15">
        <f>SUM(D22:D26)</f>
        <v>12769.960000000001</v>
      </c>
      <c r="E27" s="6"/>
      <c r="F27" s="6"/>
      <c r="G27" s="6"/>
      <c r="H27" s="6"/>
      <c r="I27" s="6"/>
      <c r="J27" s="6"/>
    </row>
    <row r="28" spans="1:10" ht="15">
      <c r="A28" s="12"/>
      <c r="B28" s="13"/>
      <c r="C28" s="12"/>
      <c r="D28" s="12"/>
      <c r="E28" s="6"/>
      <c r="F28" s="6"/>
      <c r="G28" s="6"/>
      <c r="H28" s="6"/>
      <c r="I28" s="6"/>
      <c r="J28" s="6"/>
    </row>
    <row r="29" spans="1:10" ht="15">
      <c r="A29" s="26" t="s">
        <v>80</v>
      </c>
      <c r="B29" s="26"/>
      <c r="C29" s="26"/>
      <c r="D29" s="26"/>
      <c r="E29" s="6"/>
      <c r="F29" s="6"/>
      <c r="G29" s="6"/>
      <c r="H29" s="6"/>
      <c r="I29" s="6"/>
      <c r="J29" s="6"/>
    </row>
    <row r="30" spans="1:10" ht="1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  <c r="J30" s="6"/>
    </row>
    <row r="31" spans="1:10" ht="15">
      <c r="A31" s="8" t="s">
        <v>56</v>
      </c>
      <c r="B31" s="8" t="s">
        <v>12</v>
      </c>
      <c r="C31" s="15">
        <f>D31*2</f>
        <v>13063.920000000002</v>
      </c>
      <c r="D31" s="15">
        <f>D4</f>
        <v>6531.960000000001</v>
      </c>
      <c r="E31" s="6"/>
      <c r="F31" s="6"/>
      <c r="G31" s="6"/>
      <c r="H31" s="6"/>
      <c r="I31" s="6"/>
      <c r="J31" s="6"/>
    </row>
    <row r="32" spans="1:10" ht="15">
      <c r="A32" s="8" t="s">
        <v>11</v>
      </c>
      <c r="B32" s="8" t="s">
        <v>14</v>
      </c>
      <c r="C32" s="15">
        <f>D32*2</f>
        <v>7746</v>
      </c>
      <c r="D32" s="15">
        <v>3873</v>
      </c>
      <c r="E32" s="6"/>
      <c r="F32" s="6"/>
      <c r="G32" s="6"/>
      <c r="H32" s="6"/>
      <c r="I32" s="6"/>
      <c r="J32" s="6"/>
    </row>
    <row r="33" spans="1:10" ht="15">
      <c r="A33" s="8" t="s">
        <v>8</v>
      </c>
      <c r="B33" s="8" t="s">
        <v>13</v>
      </c>
      <c r="C33" s="15">
        <f>D33*2</f>
        <v>1300</v>
      </c>
      <c r="D33" s="15">
        <f>D6</f>
        <v>650</v>
      </c>
      <c r="E33" s="6"/>
      <c r="F33" s="6"/>
      <c r="G33" s="6"/>
      <c r="H33" s="6"/>
      <c r="I33" s="6"/>
      <c r="J33" s="6"/>
    </row>
    <row r="34" spans="1:10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  <c r="J34" s="6"/>
    </row>
    <row r="35" spans="1:10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  <c r="J35" s="6"/>
    </row>
    <row r="36" spans="1:10" ht="15">
      <c r="A36" s="8" t="s">
        <v>4</v>
      </c>
      <c r="B36" s="9"/>
      <c r="C36" s="15">
        <f>SUM(C31:C35)</f>
        <v>26693.920000000002</v>
      </c>
      <c r="D36" s="15">
        <f>SUM(D31:D35)</f>
        <v>13346.960000000001</v>
      </c>
      <c r="E36" s="6"/>
      <c r="F36" s="6"/>
      <c r="G36" s="6"/>
      <c r="H36" s="6"/>
      <c r="I36" s="6"/>
      <c r="J36" s="6"/>
    </row>
    <row r="37" spans="1:10" ht="15">
      <c r="A37" s="12"/>
      <c r="B37" s="13"/>
      <c r="C37" s="12"/>
      <c r="D37" s="12"/>
      <c r="E37" s="6"/>
      <c r="F37" s="6"/>
      <c r="G37" s="6"/>
      <c r="H37" s="6"/>
      <c r="I37" s="6"/>
      <c r="J37" s="6"/>
    </row>
    <row r="38" spans="1:10" ht="15">
      <c r="A38" s="26" t="s">
        <v>81</v>
      </c>
      <c r="B38" s="26"/>
      <c r="C38" s="26"/>
      <c r="D38" s="26"/>
      <c r="E38" s="6"/>
      <c r="F38" s="6"/>
      <c r="G38" s="6"/>
      <c r="H38" s="6"/>
      <c r="I38" s="6"/>
      <c r="J38" s="6"/>
    </row>
    <row r="39" spans="1:10" ht="1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  <c r="J39" s="6"/>
    </row>
    <row r="40" spans="1:10" ht="15">
      <c r="A40" s="8" t="s">
        <v>56</v>
      </c>
      <c r="B40" s="8" t="s">
        <v>12</v>
      </c>
      <c r="C40" s="15">
        <f>D40*2</f>
        <v>13063.920000000002</v>
      </c>
      <c r="D40" s="15">
        <f>D4</f>
        <v>6531.960000000001</v>
      </c>
      <c r="E40" s="6"/>
      <c r="F40" s="6"/>
      <c r="G40" s="6"/>
      <c r="H40" s="6"/>
      <c r="I40" s="6"/>
      <c r="J40" s="6"/>
    </row>
    <row r="41" spans="1:10" ht="15">
      <c r="A41" s="8" t="s">
        <v>11</v>
      </c>
      <c r="B41" s="8" t="s">
        <v>14</v>
      </c>
      <c r="C41" s="15">
        <f>D41*2</f>
        <v>7746</v>
      </c>
      <c r="D41" s="15">
        <v>3873</v>
      </c>
      <c r="E41" s="6"/>
      <c r="F41" s="6"/>
      <c r="G41" s="6"/>
      <c r="H41" s="6"/>
      <c r="I41" s="6"/>
      <c r="J41" s="6"/>
    </row>
    <row r="42" spans="1:10" ht="15">
      <c r="A42" s="8" t="s">
        <v>8</v>
      </c>
      <c r="B42" s="8" t="s">
        <v>13</v>
      </c>
      <c r="C42" s="15">
        <f>D42*2</f>
        <v>1300</v>
      </c>
      <c r="D42" s="15">
        <f>D6</f>
        <v>650</v>
      </c>
      <c r="E42" s="6"/>
      <c r="F42" s="6"/>
      <c r="G42" s="6"/>
      <c r="H42" s="6"/>
      <c r="I42" s="6"/>
      <c r="J42" s="6"/>
    </row>
    <row r="43" spans="1:10" ht="1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  <c r="J43" s="6"/>
    </row>
    <row r="44" spans="1:10" ht="1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  <c r="J44" s="6"/>
    </row>
    <row r="45" spans="1:10" ht="15">
      <c r="A45" s="8" t="s">
        <v>4</v>
      </c>
      <c r="B45" s="9"/>
      <c r="C45" s="15">
        <f>SUM(C40:C44)</f>
        <v>25539.920000000002</v>
      </c>
      <c r="D45" s="15">
        <f>SUM(D40:D44)</f>
        <v>12769.960000000001</v>
      </c>
      <c r="E45" s="6"/>
      <c r="F45" s="6"/>
      <c r="G45" s="6"/>
      <c r="H45" s="6"/>
      <c r="I45" s="6"/>
      <c r="J45" s="6"/>
    </row>
    <row r="46" spans="1:10" ht="15">
      <c r="A46" s="12"/>
      <c r="B46" s="13"/>
      <c r="C46" s="12"/>
      <c r="D46" s="12"/>
      <c r="E46" s="6"/>
      <c r="F46" s="6"/>
      <c r="G46" s="6"/>
      <c r="H46" s="6"/>
      <c r="I46" s="6"/>
      <c r="J46" s="6"/>
    </row>
    <row r="47" spans="1:10" ht="15">
      <c r="A47" s="26" t="s">
        <v>82</v>
      </c>
      <c r="B47" s="26"/>
      <c r="C47" s="26"/>
      <c r="D47" s="26"/>
      <c r="E47" s="6"/>
      <c r="F47" s="6"/>
      <c r="G47" s="6"/>
      <c r="H47" s="6"/>
      <c r="I47" s="6"/>
      <c r="J47" s="6"/>
    </row>
    <row r="48" spans="1:10" ht="1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  <c r="J48" s="6"/>
    </row>
    <row r="49" spans="1:10" ht="15">
      <c r="A49" s="8" t="s">
        <v>56</v>
      </c>
      <c r="B49" s="8" t="s">
        <v>12</v>
      </c>
      <c r="C49" s="15">
        <f>D49*2</f>
        <v>13063.920000000002</v>
      </c>
      <c r="D49" s="15">
        <f>D4</f>
        <v>6531.960000000001</v>
      </c>
      <c r="E49" s="6"/>
      <c r="F49" s="6"/>
      <c r="G49" s="6"/>
      <c r="H49" s="6"/>
      <c r="I49" s="6"/>
      <c r="J49" s="6"/>
    </row>
    <row r="50" spans="1:10" ht="1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  <c r="J50" s="6"/>
    </row>
    <row r="51" spans="1:10" ht="15">
      <c r="A51" s="8" t="s">
        <v>8</v>
      </c>
      <c r="B51" s="8" t="s">
        <v>13</v>
      </c>
      <c r="C51" s="15">
        <f>D51*2</f>
        <v>1300</v>
      </c>
      <c r="D51" s="15">
        <f>D6</f>
        <v>650</v>
      </c>
      <c r="E51" s="6"/>
      <c r="F51" s="6"/>
      <c r="G51" s="6"/>
      <c r="H51" s="6"/>
      <c r="I51" s="6"/>
      <c r="J51" s="6"/>
    </row>
    <row r="52" spans="1:10" ht="1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  <c r="J52" s="6"/>
    </row>
    <row r="53" spans="1:10" ht="1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  <c r="J53" s="6"/>
    </row>
    <row r="54" spans="1:10" ht="15">
      <c r="A54" s="8" t="s">
        <v>4</v>
      </c>
      <c r="B54" s="9"/>
      <c r="C54" s="15">
        <f>SUM(C49:C53)</f>
        <v>27127.920000000002</v>
      </c>
      <c r="D54" s="15">
        <f>SUM(D49:D53)</f>
        <v>13563.960000000001</v>
      </c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9" ht="15">
      <c r="A56" s="17" t="s">
        <v>83</v>
      </c>
      <c r="B56" s="18" t="s">
        <v>22</v>
      </c>
      <c r="C56" s="17" t="s">
        <v>23</v>
      </c>
      <c r="D56" s="6"/>
      <c r="E56" s="6"/>
      <c r="F56" s="6"/>
      <c r="G56" s="6"/>
      <c r="H56" s="6"/>
      <c r="I56" s="6"/>
    </row>
    <row r="57" spans="1:10" ht="15">
      <c r="A57" s="19" t="s">
        <v>24</v>
      </c>
      <c r="B57" s="20">
        <v>544.33</v>
      </c>
      <c r="C57" s="20">
        <f>650/12</f>
        <v>54.166666666666664</v>
      </c>
      <c r="D57" s="6"/>
      <c r="E57" s="6"/>
      <c r="F57" s="6"/>
      <c r="G57" s="6"/>
      <c r="H57" s="6"/>
      <c r="I57" s="6"/>
      <c r="J57" s="6"/>
    </row>
    <row r="58" spans="1:10" ht="15">
      <c r="A58" s="19" t="s">
        <v>25</v>
      </c>
      <c r="B58" s="20">
        <v>1272.42</v>
      </c>
      <c r="C58" s="20">
        <f>650/12</f>
        <v>54.166666666666664</v>
      </c>
      <c r="D58" s="6"/>
      <c r="E58" s="6"/>
      <c r="F58" s="6"/>
      <c r="G58" s="6"/>
      <c r="H58" s="6"/>
      <c r="I58" s="6"/>
      <c r="J58" s="6"/>
    </row>
    <row r="59" spans="1:10" ht="15">
      <c r="A59" s="3"/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7">
    <mergeCell ref="A47:D47"/>
    <mergeCell ref="A1:D1"/>
    <mergeCell ref="A2:D2"/>
    <mergeCell ref="A11:D11"/>
    <mergeCell ref="A20:D20"/>
    <mergeCell ref="A29:D29"/>
    <mergeCell ref="A38:D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5" zoomScaleNormal="115" zoomScalePageLayoutView="0" workbookViewId="0" topLeftCell="A1">
      <selection activeCell="D6" sqref="D6"/>
    </sheetView>
  </sheetViews>
  <sheetFormatPr defaultColWidth="9.140625" defaultRowHeight="15"/>
  <cols>
    <col min="1" max="1" width="10.7109375" style="0" bestFit="1" customWidth="1"/>
    <col min="2" max="2" width="18.421875" style="0" bestFit="1" customWidth="1"/>
    <col min="3" max="3" width="12.421875" style="0" bestFit="1" customWidth="1"/>
    <col min="4" max="4" width="11.7109375" style="0" bestFit="1" customWidth="1"/>
    <col min="5" max="5" width="1.57421875" style="0" bestFit="1" customWidth="1"/>
    <col min="6" max="6" width="10.7109375" style="0" bestFit="1" customWidth="1"/>
    <col min="7" max="7" width="18.421875" style="0" bestFit="1" customWidth="1"/>
    <col min="8" max="8" width="12.421875" style="0" bestFit="1" customWidth="1"/>
    <col min="9" max="9" width="11.7109375" style="0" bestFit="1" customWidth="1"/>
    <col min="10" max="10" width="1.57421875" style="0" bestFit="1" customWidth="1"/>
    <col min="11" max="11" width="10.7109375" style="0" bestFit="1" customWidth="1"/>
    <col min="12" max="12" width="18.421875" style="0" bestFit="1" customWidth="1"/>
    <col min="13" max="13" width="12.421875" style="0" bestFit="1" customWidth="1"/>
    <col min="14" max="14" width="11.7109375" style="0" bestFit="1" customWidth="1"/>
  </cols>
  <sheetData>
    <row r="1" spans="1:10" ht="27">
      <c r="A1" s="27" t="s">
        <v>85</v>
      </c>
      <c r="B1" s="27"/>
      <c r="C1" s="27"/>
      <c r="D1" s="27"/>
      <c r="E1" s="29" t="s">
        <v>121</v>
      </c>
      <c r="J1" s="29" t="s">
        <v>121</v>
      </c>
    </row>
    <row r="2" spans="1:14" ht="15">
      <c r="A2" s="26" t="s">
        <v>98</v>
      </c>
      <c r="B2" s="26"/>
      <c r="C2" s="26"/>
      <c r="D2" s="26"/>
      <c r="F2" s="26" t="s">
        <v>99</v>
      </c>
      <c r="G2" s="26"/>
      <c r="H2" s="26"/>
      <c r="I2" s="26"/>
      <c r="K2" s="26" t="s">
        <v>100</v>
      </c>
      <c r="L2" s="26"/>
      <c r="M2" s="26"/>
      <c r="N2" s="26"/>
    </row>
    <row r="3" spans="1:14" ht="15">
      <c r="A3" s="8" t="s">
        <v>2</v>
      </c>
      <c r="B3" s="8" t="s">
        <v>3</v>
      </c>
      <c r="C3" s="8" t="s">
        <v>0</v>
      </c>
      <c r="D3" s="8" t="s">
        <v>1</v>
      </c>
      <c r="F3" s="8" t="s">
        <v>2</v>
      </c>
      <c r="G3" s="8" t="s">
        <v>3</v>
      </c>
      <c r="H3" s="8" t="s">
        <v>0</v>
      </c>
      <c r="I3" s="8" t="s">
        <v>1</v>
      </c>
      <c r="K3" s="8" t="s">
        <v>2</v>
      </c>
      <c r="L3" s="8" t="s">
        <v>3</v>
      </c>
      <c r="M3" s="8" t="s">
        <v>0</v>
      </c>
      <c r="N3" s="8" t="s">
        <v>1</v>
      </c>
    </row>
    <row r="4" spans="1:14" ht="15">
      <c r="A4" s="8" t="s">
        <v>56</v>
      </c>
      <c r="B4" s="8" t="s">
        <v>12</v>
      </c>
      <c r="C4" s="15">
        <f>D4*2</f>
        <v>16254</v>
      </c>
      <c r="D4" s="15">
        <f>$D$48</f>
        <v>8127</v>
      </c>
      <c r="F4" s="8" t="s">
        <v>56</v>
      </c>
      <c r="G4" s="8" t="s">
        <v>12</v>
      </c>
      <c r="H4" s="15">
        <f>I4*2</f>
        <v>16254</v>
      </c>
      <c r="I4" s="15">
        <f>$D$48</f>
        <v>8127</v>
      </c>
      <c r="K4" s="8" t="s">
        <v>56</v>
      </c>
      <c r="L4" s="8" t="s">
        <v>12</v>
      </c>
      <c r="M4" s="15">
        <f>N4*2</f>
        <v>16254</v>
      </c>
      <c r="N4" s="15">
        <f>$D$48</f>
        <v>8127</v>
      </c>
    </row>
    <row r="5" spans="1:14" ht="15">
      <c r="A5" s="8" t="s">
        <v>7</v>
      </c>
      <c r="B5" s="8" t="s">
        <v>14</v>
      </c>
      <c r="C5" s="15">
        <f>D5*2</f>
        <v>3974</v>
      </c>
      <c r="D5" s="15">
        <v>1987</v>
      </c>
      <c r="F5" s="8" t="s">
        <v>101</v>
      </c>
      <c r="G5" s="8" t="s">
        <v>14</v>
      </c>
      <c r="H5" s="15">
        <f>I5*2</f>
        <v>7900</v>
      </c>
      <c r="I5" s="15">
        <v>3950</v>
      </c>
      <c r="K5" s="8" t="s">
        <v>11</v>
      </c>
      <c r="L5" s="8" t="s">
        <v>14</v>
      </c>
      <c r="M5" s="15">
        <f>N5*2</f>
        <v>10314</v>
      </c>
      <c r="N5" s="15">
        <v>5157</v>
      </c>
    </row>
    <row r="6" spans="1:14" ht="15">
      <c r="A6" s="8" t="s">
        <v>8</v>
      </c>
      <c r="B6" s="8" t="s">
        <v>13</v>
      </c>
      <c r="C6" s="15">
        <f>D6*2</f>
        <v>1688</v>
      </c>
      <c r="D6" s="15">
        <v>844</v>
      </c>
      <c r="F6" s="8" t="s">
        <v>8</v>
      </c>
      <c r="G6" s="8" t="s">
        <v>13</v>
      </c>
      <c r="H6" s="15">
        <f>I6*2</f>
        <v>1688</v>
      </c>
      <c r="I6" s="15">
        <v>844</v>
      </c>
      <c r="K6" s="8" t="s">
        <v>8</v>
      </c>
      <c r="L6" s="8" t="s">
        <v>13</v>
      </c>
      <c r="M6" s="15">
        <f>N6*2</f>
        <v>1688</v>
      </c>
      <c r="N6" s="15">
        <v>844</v>
      </c>
    </row>
    <row r="7" spans="1:14" ht="15">
      <c r="A7" s="8" t="s">
        <v>9</v>
      </c>
      <c r="B7" s="8" t="s">
        <v>15</v>
      </c>
      <c r="C7" s="15">
        <f>D7*2</f>
        <v>1980</v>
      </c>
      <c r="D7" s="15">
        <v>990</v>
      </c>
      <c r="F7" s="8" t="s">
        <v>9</v>
      </c>
      <c r="G7" s="8" t="s">
        <v>15</v>
      </c>
      <c r="H7" s="15">
        <f>I7*2</f>
        <v>1980</v>
      </c>
      <c r="I7" s="15">
        <v>990</v>
      </c>
      <c r="K7" s="8" t="s">
        <v>9</v>
      </c>
      <c r="L7" s="8" t="s">
        <v>15</v>
      </c>
      <c r="M7" s="15">
        <f>N7*2</f>
        <v>1980</v>
      </c>
      <c r="N7" s="15">
        <v>990</v>
      </c>
    </row>
    <row r="8" spans="1:14" ht="15">
      <c r="A8" s="8" t="s">
        <v>10</v>
      </c>
      <c r="B8" s="8" t="s">
        <v>16</v>
      </c>
      <c r="C8" s="15">
        <f>D8*2</f>
        <v>3664</v>
      </c>
      <c r="D8" s="15">
        <v>1832</v>
      </c>
      <c r="F8" s="8" t="s">
        <v>10</v>
      </c>
      <c r="G8" s="8" t="s">
        <v>16</v>
      </c>
      <c r="H8" s="15">
        <f>I8*2</f>
        <v>3664</v>
      </c>
      <c r="I8" s="15">
        <v>1832</v>
      </c>
      <c r="K8" s="8" t="s">
        <v>10</v>
      </c>
      <c r="L8" s="8" t="s">
        <v>16</v>
      </c>
      <c r="M8" s="15">
        <f>N8*2</f>
        <v>3664</v>
      </c>
      <c r="N8" s="15">
        <v>1832</v>
      </c>
    </row>
    <row r="9" spans="1:14" ht="15">
      <c r="A9" s="10" t="s">
        <v>86</v>
      </c>
      <c r="B9" s="10" t="s">
        <v>87</v>
      </c>
      <c r="C9" s="15">
        <f aca="true" t="shared" si="0" ref="C9:C15">D9*2</f>
        <v>2700</v>
      </c>
      <c r="D9" s="15">
        <v>1350</v>
      </c>
      <c r="F9" s="10" t="s">
        <v>86</v>
      </c>
      <c r="G9" s="10" t="s">
        <v>87</v>
      </c>
      <c r="H9" s="15">
        <f aca="true" t="shared" si="1" ref="H9:H15">I9*2</f>
        <v>2700</v>
      </c>
      <c r="I9" s="15">
        <v>1350</v>
      </c>
      <c r="K9" s="10" t="s">
        <v>86</v>
      </c>
      <c r="L9" s="10" t="s">
        <v>87</v>
      </c>
      <c r="M9" s="15">
        <f aca="true" t="shared" si="2" ref="M9:M15">N9*2</f>
        <v>2700</v>
      </c>
      <c r="N9" s="15">
        <v>1350</v>
      </c>
    </row>
    <row r="10" spans="1:14" ht="15">
      <c r="A10" s="10" t="s">
        <v>89</v>
      </c>
      <c r="B10" s="10" t="s">
        <v>88</v>
      </c>
      <c r="C10" s="15">
        <f t="shared" si="0"/>
        <v>2082</v>
      </c>
      <c r="D10" s="15">
        <v>1041</v>
      </c>
      <c r="F10" s="10" t="s">
        <v>89</v>
      </c>
      <c r="G10" s="10" t="s">
        <v>88</v>
      </c>
      <c r="H10" s="15">
        <f t="shared" si="1"/>
        <v>2082</v>
      </c>
      <c r="I10" s="15">
        <v>1041</v>
      </c>
      <c r="K10" s="10" t="s">
        <v>89</v>
      </c>
      <c r="L10" s="10" t="s">
        <v>88</v>
      </c>
      <c r="M10" s="15">
        <f t="shared" si="2"/>
        <v>2082</v>
      </c>
      <c r="N10" s="15">
        <v>1041</v>
      </c>
    </row>
    <row r="11" spans="1:14" ht="15">
      <c r="A11" s="10" t="s">
        <v>90</v>
      </c>
      <c r="B11" s="10" t="s">
        <v>91</v>
      </c>
      <c r="C11" s="15">
        <f t="shared" si="0"/>
        <v>624</v>
      </c>
      <c r="D11" s="15">
        <v>312</v>
      </c>
      <c r="F11" s="10" t="s">
        <v>90</v>
      </c>
      <c r="G11" s="10" t="s">
        <v>91</v>
      </c>
      <c r="H11" s="15">
        <f t="shared" si="1"/>
        <v>624</v>
      </c>
      <c r="I11" s="15">
        <v>312</v>
      </c>
      <c r="K11" s="10" t="s">
        <v>90</v>
      </c>
      <c r="L11" s="10" t="s">
        <v>91</v>
      </c>
      <c r="M11" s="15">
        <f t="shared" si="2"/>
        <v>624</v>
      </c>
      <c r="N11" s="15">
        <v>312</v>
      </c>
    </row>
    <row r="12" spans="1:14" ht="15">
      <c r="A12" s="10" t="s">
        <v>92</v>
      </c>
      <c r="B12" s="10" t="s">
        <v>93</v>
      </c>
      <c r="C12" s="15">
        <f>D12</f>
        <v>51</v>
      </c>
      <c r="D12" s="15">
        <v>51</v>
      </c>
      <c r="F12" s="10" t="s">
        <v>92</v>
      </c>
      <c r="G12" s="10" t="s">
        <v>93</v>
      </c>
      <c r="H12" s="15">
        <f>I12</f>
        <v>51</v>
      </c>
      <c r="I12" s="15">
        <v>51</v>
      </c>
      <c r="K12" s="10" t="s">
        <v>92</v>
      </c>
      <c r="L12" s="10" t="s">
        <v>93</v>
      </c>
      <c r="M12" s="15">
        <f>N12</f>
        <v>51</v>
      </c>
      <c r="N12" s="15">
        <v>51</v>
      </c>
    </row>
    <row r="13" spans="1:14" s="2" customFormat="1" ht="15">
      <c r="A13" s="10" t="s">
        <v>122</v>
      </c>
      <c r="B13" s="10" t="s">
        <v>123</v>
      </c>
      <c r="C13" s="15">
        <f>D13*2</f>
        <v>150</v>
      </c>
      <c r="D13" s="15">
        <v>75</v>
      </c>
      <c r="F13" s="10" t="s">
        <v>122</v>
      </c>
      <c r="G13" s="10" t="s">
        <v>123</v>
      </c>
      <c r="H13" s="15">
        <f>I13*2</f>
        <v>150</v>
      </c>
      <c r="I13" s="15">
        <v>75</v>
      </c>
      <c r="K13" s="10" t="s">
        <v>122</v>
      </c>
      <c r="L13" s="10" t="s">
        <v>123</v>
      </c>
      <c r="M13" s="15">
        <f>N13*2</f>
        <v>150</v>
      </c>
      <c r="N13" s="15">
        <v>75</v>
      </c>
    </row>
    <row r="14" spans="1:14" ht="15">
      <c r="A14" s="10" t="s">
        <v>94</v>
      </c>
      <c r="B14" s="10" t="s">
        <v>95</v>
      </c>
      <c r="C14" s="15">
        <f t="shared" si="0"/>
        <v>104</v>
      </c>
      <c r="D14" s="15">
        <v>52</v>
      </c>
      <c r="F14" s="10" t="s">
        <v>94</v>
      </c>
      <c r="G14" s="10" t="s">
        <v>95</v>
      </c>
      <c r="H14" s="15">
        <f t="shared" si="1"/>
        <v>104</v>
      </c>
      <c r="I14" s="15">
        <v>52</v>
      </c>
      <c r="K14" s="10" t="s">
        <v>94</v>
      </c>
      <c r="L14" s="10" t="s">
        <v>95</v>
      </c>
      <c r="M14" s="15">
        <f t="shared" si="2"/>
        <v>104</v>
      </c>
      <c r="N14" s="15">
        <v>52</v>
      </c>
    </row>
    <row r="15" spans="1:14" ht="15">
      <c r="A15" s="10" t="s">
        <v>96</v>
      </c>
      <c r="B15" s="10" t="s">
        <v>97</v>
      </c>
      <c r="C15" s="15">
        <f t="shared" si="0"/>
        <v>62</v>
      </c>
      <c r="D15" s="15">
        <v>31</v>
      </c>
      <c r="F15" s="10" t="s">
        <v>96</v>
      </c>
      <c r="G15" s="10" t="s">
        <v>97</v>
      </c>
      <c r="H15" s="15">
        <f t="shared" si="1"/>
        <v>62</v>
      </c>
      <c r="I15" s="15">
        <v>31</v>
      </c>
      <c r="K15" s="10" t="s">
        <v>96</v>
      </c>
      <c r="L15" s="10" t="s">
        <v>97</v>
      </c>
      <c r="M15" s="15">
        <f t="shared" si="2"/>
        <v>62</v>
      </c>
      <c r="N15" s="15">
        <v>31</v>
      </c>
    </row>
    <row r="16" spans="1:14" ht="15">
      <c r="A16" s="22"/>
      <c r="B16" s="23"/>
      <c r="C16" s="15">
        <f>SUM(C4:C15)</f>
        <v>33333</v>
      </c>
      <c r="D16" s="15">
        <f>SUM(D4:D15)</f>
        <v>16692</v>
      </c>
      <c r="F16" s="22"/>
      <c r="G16" s="23"/>
      <c r="H16" s="15">
        <f>SUM(H4:H15)</f>
        <v>37259</v>
      </c>
      <c r="I16" s="15">
        <f>SUM(I4:I15)</f>
        <v>18655</v>
      </c>
      <c r="K16" s="22"/>
      <c r="L16" s="23"/>
      <c r="M16" s="15">
        <f>SUM(M4:M15)</f>
        <v>39673</v>
      </c>
      <c r="N16" s="15">
        <f>SUM(N4:N15)</f>
        <v>19862</v>
      </c>
    </row>
    <row r="18" spans="1:14" ht="15">
      <c r="A18" s="26" t="s">
        <v>102</v>
      </c>
      <c r="B18" s="26"/>
      <c r="C18" s="26"/>
      <c r="D18" s="26"/>
      <c r="F18" s="26" t="s">
        <v>105</v>
      </c>
      <c r="G18" s="26"/>
      <c r="H18" s="26"/>
      <c r="I18" s="26"/>
      <c r="K18" s="26" t="s">
        <v>106</v>
      </c>
      <c r="L18" s="26"/>
      <c r="M18" s="26"/>
      <c r="N18" s="26"/>
    </row>
    <row r="19" spans="1:14" ht="15">
      <c r="A19" s="8" t="s">
        <v>2</v>
      </c>
      <c r="B19" s="8" t="s">
        <v>3</v>
      </c>
      <c r="C19" s="8" t="s">
        <v>0</v>
      </c>
      <c r="D19" s="8" t="s">
        <v>1</v>
      </c>
      <c r="F19" s="8" t="s">
        <v>2</v>
      </c>
      <c r="G19" s="8" t="s">
        <v>3</v>
      </c>
      <c r="H19" s="8" t="s">
        <v>0</v>
      </c>
      <c r="I19" s="8" t="s">
        <v>1</v>
      </c>
      <c r="K19" s="8" t="s">
        <v>2</v>
      </c>
      <c r="L19" s="8" t="s">
        <v>3</v>
      </c>
      <c r="M19" s="8" t="s">
        <v>0</v>
      </c>
      <c r="N19" s="8" t="s">
        <v>1</v>
      </c>
    </row>
    <row r="20" spans="1:14" ht="15">
      <c r="A20" s="8" t="s">
        <v>56</v>
      </c>
      <c r="B20" s="8" t="s">
        <v>12</v>
      </c>
      <c r="C20" s="15">
        <f aca="true" t="shared" si="3" ref="C20:C25">D20*2</f>
        <v>16254</v>
      </c>
      <c r="D20" s="15">
        <f>$D$48</f>
        <v>8127</v>
      </c>
      <c r="F20" s="8" t="s">
        <v>56</v>
      </c>
      <c r="G20" s="8" t="s">
        <v>12</v>
      </c>
      <c r="H20" s="15">
        <f aca="true" t="shared" si="4" ref="H20:H25">I20*2</f>
        <v>16254</v>
      </c>
      <c r="I20" s="15">
        <f>$D$48</f>
        <v>8127</v>
      </c>
      <c r="K20" s="8" t="s">
        <v>56</v>
      </c>
      <c r="L20" s="8" t="s">
        <v>12</v>
      </c>
      <c r="M20" s="15">
        <f aca="true" t="shared" si="5" ref="M20:M25">N20*2</f>
        <v>16254</v>
      </c>
      <c r="N20" s="15">
        <f>$D$48</f>
        <v>8127</v>
      </c>
    </row>
    <row r="21" spans="1:14" ht="15">
      <c r="A21" s="8" t="s">
        <v>7</v>
      </c>
      <c r="B21" s="8" t="s">
        <v>14</v>
      </c>
      <c r="C21" s="15">
        <f t="shared" si="3"/>
        <v>3614</v>
      </c>
      <c r="D21" s="15">
        <v>1807</v>
      </c>
      <c r="F21" s="8" t="s">
        <v>101</v>
      </c>
      <c r="G21" s="8" t="s">
        <v>14</v>
      </c>
      <c r="H21" s="15">
        <f t="shared" si="4"/>
        <v>8616</v>
      </c>
      <c r="I21" s="15">
        <v>4308</v>
      </c>
      <c r="K21" s="8" t="s">
        <v>7</v>
      </c>
      <c r="L21" s="8" t="s">
        <v>14</v>
      </c>
      <c r="M21" s="15">
        <f t="shared" si="5"/>
        <v>11254</v>
      </c>
      <c r="N21" s="15">
        <v>5627</v>
      </c>
    </row>
    <row r="22" spans="1:14" ht="15">
      <c r="A22" s="8" t="s">
        <v>8</v>
      </c>
      <c r="B22" s="8" t="s">
        <v>13</v>
      </c>
      <c r="C22" s="15">
        <f t="shared" si="3"/>
        <v>1688</v>
      </c>
      <c r="D22" s="15">
        <v>844</v>
      </c>
      <c r="F22" s="8" t="s">
        <v>8</v>
      </c>
      <c r="G22" s="8" t="s">
        <v>13</v>
      </c>
      <c r="H22" s="15">
        <f t="shared" si="4"/>
        <v>1688</v>
      </c>
      <c r="I22" s="15">
        <v>844</v>
      </c>
      <c r="K22" s="8" t="s">
        <v>8</v>
      </c>
      <c r="L22" s="8" t="s">
        <v>13</v>
      </c>
      <c r="M22" s="15">
        <f t="shared" si="5"/>
        <v>1688</v>
      </c>
      <c r="N22" s="15">
        <v>844</v>
      </c>
    </row>
    <row r="23" spans="1:14" ht="15">
      <c r="A23" s="8" t="s">
        <v>9</v>
      </c>
      <c r="B23" s="8" t="s">
        <v>15</v>
      </c>
      <c r="C23" s="15">
        <f t="shared" si="3"/>
        <v>2156</v>
      </c>
      <c r="D23" s="15">
        <v>1078</v>
      </c>
      <c r="F23" s="8" t="s">
        <v>9</v>
      </c>
      <c r="G23" s="8" t="s">
        <v>15</v>
      </c>
      <c r="H23" s="15">
        <f t="shared" si="4"/>
        <v>2156</v>
      </c>
      <c r="I23" s="15">
        <v>1078</v>
      </c>
      <c r="K23" s="8" t="s">
        <v>9</v>
      </c>
      <c r="L23" s="8" t="s">
        <v>15</v>
      </c>
      <c r="M23" s="15">
        <f t="shared" si="5"/>
        <v>2156</v>
      </c>
      <c r="N23" s="15">
        <v>1078</v>
      </c>
    </row>
    <row r="24" spans="1:14" ht="15">
      <c r="A24" s="8" t="s">
        <v>10</v>
      </c>
      <c r="B24" s="8" t="s">
        <v>16</v>
      </c>
      <c r="C24" s="15">
        <f t="shared" si="3"/>
        <v>4156</v>
      </c>
      <c r="D24" s="15">
        <v>2078</v>
      </c>
      <c r="F24" s="8" t="s">
        <v>10</v>
      </c>
      <c r="G24" s="8" t="s">
        <v>16</v>
      </c>
      <c r="H24" s="15">
        <f t="shared" si="4"/>
        <v>4156</v>
      </c>
      <c r="I24" s="15">
        <f>$D$24</f>
        <v>2078</v>
      </c>
      <c r="K24" s="8" t="s">
        <v>10</v>
      </c>
      <c r="L24" s="8" t="s">
        <v>16</v>
      </c>
      <c r="M24" s="15">
        <f t="shared" si="5"/>
        <v>4156</v>
      </c>
      <c r="N24" s="15">
        <f>$D$24</f>
        <v>2078</v>
      </c>
    </row>
    <row r="25" spans="1:14" ht="15">
      <c r="A25" s="10" t="s">
        <v>86</v>
      </c>
      <c r="B25" s="10" t="s">
        <v>87</v>
      </c>
      <c r="C25" s="15">
        <f t="shared" si="3"/>
        <v>2700</v>
      </c>
      <c r="D25" s="15">
        <v>1350</v>
      </c>
      <c r="F25" s="10" t="s">
        <v>86</v>
      </c>
      <c r="G25" s="10" t="s">
        <v>87</v>
      </c>
      <c r="H25" s="15">
        <f t="shared" si="4"/>
        <v>2700</v>
      </c>
      <c r="I25" s="15">
        <v>1350</v>
      </c>
      <c r="K25" s="10" t="s">
        <v>86</v>
      </c>
      <c r="L25" s="10" t="s">
        <v>87</v>
      </c>
      <c r="M25" s="15">
        <f t="shared" si="5"/>
        <v>2700</v>
      </c>
      <c r="N25" s="15">
        <v>1350</v>
      </c>
    </row>
    <row r="26" spans="1:14" ht="15">
      <c r="A26" s="10" t="s">
        <v>92</v>
      </c>
      <c r="B26" s="10" t="s">
        <v>93</v>
      </c>
      <c r="C26" s="15">
        <f>D26</f>
        <v>51</v>
      </c>
      <c r="D26" s="15">
        <v>51</v>
      </c>
      <c r="F26" s="10" t="s">
        <v>92</v>
      </c>
      <c r="G26" s="10" t="s">
        <v>93</v>
      </c>
      <c r="H26" s="15">
        <f>I26</f>
        <v>51</v>
      </c>
      <c r="I26" s="15">
        <v>51</v>
      </c>
      <c r="K26" s="10" t="s">
        <v>92</v>
      </c>
      <c r="L26" s="10" t="s">
        <v>93</v>
      </c>
      <c r="M26" s="15">
        <f>N26</f>
        <v>51</v>
      </c>
      <c r="N26" s="15">
        <v>51</v>
      </c>
    </row>
    <row r="27" spans="1:14" s="2" customFormat="1" ht="15">
      <c r="A27" s="10" t="s">
        <v>122</v>
      </c>
      <c r="B27" s="10" t="s">
        <v>123</v>
      </c>
      <c r="C27" s="15">
        <f>D27*2</f>
        <v>150</v>
      </c>
      <c r="D27" s="15">
        <v>75</v>
      </c>
      <c r="F27" s="10" t="s">
        <v>122</v>
      </c>
      <c r="G27" s="10" t="s">
        <v>123</v>
      </c>
      <c r="H27" s="15">
        <f>I27*2</f>
        <v>150</v>
      </c>
      <c r="I27" s="15">
        <v>75</v>
      </c>
      <c r="K27" s="10" t="s">
        <v>122</v>
      </c>
      <c r="L27" s="10" t="s">
        <v>123</v>
      </c>
      <c r="M27" s="15">
        <f>N27*2</f>
        <v>150</v>
      </c>
      <c r="N27" s="15">
        <v>75</v>
      </c>
    </row>
    <row r="28" spans="1:14" s="2" customFormat="1" ht="15">
      <c r="A28" s="10" t="s">
        <v>96</v>
      </c>
      <c r="B28" s="10" t="s">
        <v>97</v>
      </c>
      <c r="C28" s="15">
        <f>D28*2</f>
        <v>62</v>
      </c>
      <c r="D28" s="15">
        <v>31</v>
      </c>
      <c r="F28" s="10" t="s">
        <v>96</v>
      </c>
      <c r="G28" s="10" t="s">
        <v>97</v>
      </c>
      <c r="H28" s="15">
        <f>I28*2</f>
        <v>62</v>
      </c>
      <c r="I28" s="15">
        <v>31</v>
      </c>
      <c r="K28" s="10" t="s">
        <v>96</v>
      </c>
      <c r="L28" s="10" t="s">
        <v>97</v>
      </c>
      <c r="M28" s="15">
        <f>N28*2</f>
        <v>62</v>
      </c>
      <c r="N28" s="15">
        <v>31</v>
      </c>
    </row>
    <row r="29" spans="1:14" ht="15">
      <c r="A29" s="10" t="s">
        <v>103</v>
      </c>
      <c r="B29" s="10" t="s">
        <v>104</v>
      </c>
      <c r="C29" s="15">
        <f>D29*2</f>
        <v>490</v>
      </c>
      <c r="D29" s="15">
        <v>245</v>
      </c>
      <c r="F29" s="10" t="s">
        <v>103</v>
      </c>
      <c r="G29" s="10" t="s">
        <v>104</v>
      </c>
      <c r="H29" s="15">
        <f>I29*2</f>
        <v>490</v>
      </c>
      <c r="I29" s="15">
        <v>245</v>
      </c>
      <c r="K29" s="10" t="s">
        <v>103</v>
      </c>
      <c r="L29" s="10" t="s">
        <v>104</v>
      </c>
      <c r="M29" s="15">
        <f>N29*2</f>
        <v>490</v>
      </c>
      <c r="N29" s="15">
        <v>245</v>
      </c>
    </row>
    <row r="30" spans="1:14" ht="15">
      <c r="A30" s="22"/>
      <c r="B30" s="23"/>
      <c r="C30" s="15">
        <f>SUM(C20:C29)</f>
        <v>31321</v>
      </c>
      <c r="D30" s="15">
        <f>SUM(D20:D29)</f>
        <v>15686</v>
      </c>
      <c r="F30" s="22"/>
      <c r="G30" s="23"/>
      <c r="H30" s="15">
        <f>SUM(H20:H29)</f>
        <v>36323</v>
      </c>
      <c r="I30" s="15">
        <f>SUM(I20:I29)</f>
        <v>18187</v>
      </c>
      <c r="K30" s="22"/>
      <c r="L30" s="23"/>
      <c r="M30" s="15">
        <f>SUM(M20:M29)</f>
        <v>38961</v>
      </c>
      <c r="N30" s="15">
        <f>SUM(N20:N29)</f>
        <v>19506</v>
      </c>
    </row>
    <row r="32" spans="1:14" ht="15">
      <c r="A32" s="26" t="s">
        <v>107</v>
      </c>
      <c r="B32" s="26"/>
      <c r="C32" s="26"/>
      <c r="D32" s="26"/>
      <c r="F32" s="26" t="s">
        <v>108</v>
      </c>
      <c r="G32" s="26"/>
      <c r="H32" s="26"/>
      <c r="I32" s="26"/>
      <c r="K32" s="26" t="s">
        <v>109</v>
      </c>
      <c r="L32" s="26"/>
      <c r="M32" s="26"/>
      <c r="N32" s="26"/>
    </row>
    <row r="33" spans="1:14" ht="15">
      <c r="A33" s="8" t="s">
        <v>2</v>
      </c>
      <c r="B33" s="8" t="s">
        <v>3</v>
      </c>
      <c r="C33" s="8" t="s">
        <v>0</v>
      </c>
      <c r="D33" s="8" t="s">
        <v>1</v>
      </c>
      <c r="F33" s="8" t="s">
        <v>2</v>
      </c>
      <c r="G33" s="8" t="s">
        <v>3</v>
      </c>
      <c r="H33" s="8" t="s">
        <v>0</v>
      </c>
      <c r="I33" s="8" t="s">
        <v>1</v>
      </c>
      <c r="K33" s="8" t="s">
        <v>2</v>
      </c>
      <c r="L33" s="8" t="s">
        <v>3</v>
      </c>
      <c r="M33" s="8" t="s">
        <v>0</v>
      </c>
      <c r="N33" s="8" t="s">
        <v>1</v>
      </c>
    </row>
    <row r="34" spans="1:14" ht="15">
      <c r="A34" s="8" t="s">
        <v>56</v>
      </c>
      <c r="B34" s="8" t="s">
        <v>12</v>
      </c>
      <c r="C34" s="15">
        <f aca="true" t="shared" si="6" ref="C34:C39">D34*2</f>
        <v>16254</v>
      </c>
      <c r="D34" s="15">
        <f>$D$48</f>
        <v>8127</v>
      </c>
      <c r="F34" s="8" t="s">
        <v>56</v>
      </c>
      <c r="G34" s="8" t="s">
        <v>12</v>
      </c>
      <c r="H34" s="15">
        <f aca="true" t="shared" si="7" ref="H34:H39">I34*2</f>
        <v>16254</v>
      </c>
      <c r="I34" s="15">
        <f>$D$48</f>
        <v>8127</v>
      </c>
      <c r="K34" s="8" t="s">
        <v>56</v>
      </c>
      <c r="L34" s="8" t="s">
        <v>12</v>
      </c>
      <c r="M34" s="15">
        <f aca="true" t="shared" si="8" ref="M34:M39">N34*2</f>
        <v>16254</v>
      </c>
      <c r="N34" s="15">
        <f>$D$48</f>
        <v>8127</v>
      </c>
    </row>
    <row r="35" spans="1:14" ht="15">
      <c r="A35" s="8" t="s">
        <v>7</v>
      </c>
      <c r="B35" s="8" t="s">
        <v>14</v>
      </c>
      <c r="C35" s="15">
        <f t="shared" si="6"/>
        <v>3614</v>
      </c>
      <c r="D35" s="15">
        <v>1807</v>
      </c>
      <c r="F35" s="8" t="s">
        <v>101</v>
      </c>
      <c r="G35" s="8" t="s">
        <v>14</v>
      </c>
      <c r="H35" s="15">
        <f t="shared" si="7"/>
        <v>8616</v>
      </c>
      <c r="I35" s="15">
        <v>4308</v>
      </c>
      <c r="K35" s="8" t="s">
        <v>11</v>
      </c>
      <c r="L35" s="8" t="s">
        <v>14</v>
      </c>
      <c r="M35" s="15">
        <f t="shared" si="8"/>
        <v>11254</v>
      </c>
      <c r="N35" s="15">
        <v>5627</v>
      </c>
    </row>
    <row r="36" spans="1:14" ht="15">
      <c r="A36" s="8" t="s">
        <v>8</v>
      </c>
      <c r="B36" s="8" t="s">
        <v>13</v>
      </c>
      <c r="C36" s="15">
        <f t="shared" si="6"/>
        <v>1688</v>
      </c>
      <c r="D36" s="15">
        <v>844</v>
      </c>
      <c r="F36" s="8" t="s">
        <v>8</v>
      </c>
      <c r="G36" s="8" t="s">
        <v>13</v>
      </c>
      <c r="H36" s="15">
        <f t="shared" si="7"/>
        <v>1688</v>
      </c>
      <c r="I36" s="15">
        <v>844</v>
      </c>
      <c r="K36" s="8" t="s">
        <v>8</v>
      </c>
      <c r="L36" s="8" t="s">
        <v>13</v>
      </c>
      <c r="M36" s="15">
        <f t="shared" si="8"/>
        <v>1688</v>
      </c>
      <c r="N36" s="15">
        <v>844</v>
      </c>
    </row>
    <row r="37" spans="1:14" ht="15">
      <c r="A37" s="8" t="s">
        <v>9</v>
      </c>
      <c r="B37" s="8" t="s">
        <v>15</v>
      </c>
      <c r="C37" s="15">
        <f t="shared" si="6"/>
        <v>2156</v>
      </c>
      <c r="D37" s="15">
        <v>1078</v>
      </c>
      <c r="F37" s="8" t="s">
        <v>9</v>
      </c>
      <c r="G37" s="8" t="s">
        <v>15</v>
      </c>
      <c r="H37" s="15">
        <f t="shared" si="7"/>
        <v>2156</v>
      </c>
      <c r="I37" s="15">
        <v>1078</v>
      </c>
      <c r="K37" s="8" t="s">
        <v>9</v>
      </c>
      <c r="L37" s="8" t="s">
        <v>15</v>
      </c>
      <c r="M37" s="15">
        <f t="shared" si="8"/>
        <v>2156</v>
      </c>
      <c r="N37" s="15">
        <v>1078</v>
      </c>
    </row>
    <row r="38" spans="1:14" ht="15">
      <c r="A38" s="8" t="s">
        <v>10</v>
      </c>
      <c r="B38" s="8" t="s">
        <v>16</v>
      </c>
      <c r="C38" s="15">
        <f t="shared" si="6"/>
        <v>4156</v>
      </c>
      <c r="D38" s="15">
        <v>2078</v>
      </c>
      <c r="F38" s="8" t="s">
        <v>10</v>
      </c>
      <c r="G38" s="8" t="s">
        <v>16</v>
      </c>
      <c r="H38" s="15">
        <f t="shared" si="7"/>
        <v>4156</v>
      </c>
      <c r="I38" s="15">
        <f>$D$38</f>
        <v>2078</v>
      </c>
      <c r="K38" s="8" t="s">
        <v>10</v>
      </c>
      <c r="L38" s="8" t="s">
        <v>16</v>
      </c>
      <c r="M38" s="15">
        <f t="shared" si="8"/>
        <v>4156</v>
      </c>
      <c r="N38" s="15">
        <f>$D$38</f>
        <v>2078</v>
      </c>
    </row>
    <row r="39" spans="1:14" ht="15">
      <c r="A39" s="10" t="s">
        <v>86</v>
      </c>
      <c r="B39" s="10" t="s">
        <v>87</v>
      </c>
      <c r="C39" s="15">
        <f t="shared" si="6"/>
        <v>2700</v>
      </c>
      <c r="D39" s="15">
        <v>1350</v>
      </c>
      <c r="F39" s="10" t="s">
        <v>86</v>
      </c>
      <c r="G39" s="10" t="s">
        <v>87</v>
      </c>
      <c r="H39" s="15">
        <f t="shared" si="7"/>
        <v>2700</v>
      </c>
      <c r="I39" s="15">
        <v>1350</v>
      </c>
      <c r="K39" s="10" t="s">
        <v>86</v>
      </c>
      <c r="L39" s="10" t="s">
        <v>87</v>
      </c>
      <c r="M39" s="15">
        <f t="shared" si="8"/>
        <v>2700</v>
      </c>
      <c r="N39" s="15">
        <v>1350</v>
      </c>
    </row>
    <row r="40" spans="1:14" ht="15">
      <c r="A40" s="10" t="s">
        <v>92</v>
      </c>
      <c r="B40" s="10" t="s">
        <v>93</v>
      </c>
      <c r="C40" s="15">
        <f>D40</f>
        <v>51</v>
      </c>
      <c r="D40" s="15">
        <v>51</v>
      </c>
      <c r="F40" s="10" t="s">
        <v>92</v>
      </c>
      <c r="G40" s="10" t="s">
        <v>93</v>
      </c>
      <c r="H40" s="15">
        <f>I40</f>
        <v>51</v>
      </c>
      <c r="I40" s="15">
        <v>51</v>
      </c>
      <c r="K40" s="10" t="s">
        <v>92</v>
      </c>
      <c r="L40" s="10" t="s">
        <v>93</v>
      </c>
      <c r="M40" s="15">
        <f>N40</f>
        <v>51</v>
      </c>
      <c r="N40" s="15">
        <v>51</v>
      </c>
    </row>
    <row r="41" spans="1:14" s="2" customFormat="1" ht="15">
      <c r="A41" s="10" t="s">
        <v>122</v>
      </c>
      <c r="B41" s="10" t="s">
        <v>123</v>
      </c>
      <c r="C41" s="15">
        <f>D41*2</f>
        <v>150</v>
      </c>
      <c r="D41" s="15">
        <v>75</v>
      </c>
      <c r="F41" s="10" t="s">
        <v>122</v>
      </c>
      <c r="G41" s="10" t="s">
        <v>123</v>
      </c>
      <c r="H41" s="15">
        <f>I41*2</f>
        <v>150</v>
      </c>
      <c r="I41" s="15">
        <v>75</v>
      </c>
      <c r="K41" s="10" t="s">
        <v>122</v>
      </c>
      <c r="L41" s="10" t="s">
        <v>123</v>
      </c>
      <c r="M41" s="15">
        <f>N41*2</f>
        <v>150</v>
      </c>
      <c r="N41" s="15">
        <v>75</v>
      </c>
    </row>
    <row r="42" spans="1:14" ht="15">
      <c r="A42" s="10" t="s">
        <v>96</v>
      </c>
      <c r="B42" s="10" t="s">
        <v>97</v>
      </c>
      <c r="C42" s="15">
        <f>D42*2</f>
        <v>62</v>
      </c>
      <c r="D42" s="15">
        <v>31</v>
      </c>
      <c r="F42" s="10" t="s">
        <v>96</v>
      </c>
      <c r="G42" s="10" t="s">
        <v>97</v>
      </c>
      <c r="H42" s="15">
        <f>I42*2</f>
        <v>62</v>
      </c>
      <c r="I42" s="15">
        <v>31</v>
      </c>
      <c r="K42" s="10" t="s">
        <v>96</v>
      </c>
      <c r="L42" s="10" t="s">
        <v>97</v>
      </c>
      <c r="M42" s="15">
        <f>N42*2</f>
        <v>62</v>
      </c>
      <c r="N42" s="15">
        <v>31</v>
      </c>
    </row>
    <row r="43" spans="1:14" ht="15">
      <c r="A43" s="10" t="s">
        <v>103</v>
      </c>
      <c r="B43" s="10" t="s">
        <v>104</v>
      </c>
      <c r="C43" s="15">
        <f>D43*2</f>
        <v>490</v>
      </c>
      <c r="D43" s="15">
        <v>245</v>
      </c>
      <c r="F43" s="10" t="s">
        <v>103</v>
      </c>
      <c r="G43" s="10" t="s">
        <v>104</v>
      </c>
      <c r="H43" s="15">
        <f>I43*2</f>
        <v>490</v>
      </c>
      <c r="I43" s="15">
        <v>245</v>
      </c>
      <c r="K43" s="10" t="s">
        <v>103</v>
      </c>
      <c r="L43" s="10" t="s">
        <v>104</v>
      </c>
      <c r="M43" s="15">
        <f>N43*2</f>
        <v>490</v>
      </c>
      <c r="N43" s="15">
        <v>245</v>
      </c>
    </row>
    <row r="44" spans="1:14" ht="15">
      <c r="A44" s="22"/>
      <c r="B44" s="23"/>
      <c r="C44" s="15">
        <f>SUM(C34:C43)</f>
        <v>31321</v>
      </c>
      <c r="D44" s="15">
        <f>SUM(D34:D43)</f>
        <v>15686</v>
      </c>
      <c r="F44" s="22"/>
      <c r="G44" s="23"/>
      <c r="H44" s="15">
        <f>SUM(H34:H43)</f>
        <v>36323</v>
      </c>
      <c r="I44" s="15">
        <f>SUM(I34:I43)</f>
        <v>18187</v>
      </c>
      <c r="K44" s="22"/>
      <c r="L44" s="23"/>
      <c r="M44" s="15">
        <f>SUM(M34:M43)</f>
        <v>38961</v>
      </c>
      <c r="N44" s="15">
        <f>SUM(N34:N43)</f>
        <v>19506</v>
      </c>
    </row>
    <row r="46" spans="1:14" ht="15">
      <c r="A46" s="26" t="s">
        <v>110</v>
      </c>
      <c r="B46" s="26"/>
      <c r="C46" s="26"/>
      <c r="D46" s="26"/>
      <c r="F46" s="26" t="s">
        <v>111</v>
      </c>
      <c r="G46" s="26"/>
      <c r="H46" s="26"/>
      <c r="I46" s="26"/>
      <c r="K46" s="26" t="s">
        <v>118</v>
      </c>
      <c r="L46" s="26"/>
      <c r="M46" s="26"/>
      <c r="N46" s="26"/>
    </row>
    <row r="47" spans="1:14" ht="15">
      <c r="A47" s="8" t="s">
        <v>2</v>
      </c>
      <c r="B47" s="8" t="s">
        <v>3</v>
      </c>
      <c r="C47" s="8" t="s">
        <v>0</v>
      </c>
      <c r="D47" s="8" t="s">
        <v>1</v>
      </c>
      <c r="F47" s="8" t="s">
        <v>2</v>
      </c>
      <c r="G47" s="8" t="s">
        <v>3</v>
      </c>
      <c r="H47" s="8" t="s">
        <v>0</v>
      </c>
      <c r="I47" s="8" t="s">
        <v>1</v>
      </c>
      <c r="K47" s="8" t="s">
        <v>2</v>
      </c>
      <c r="L47" s="8" t="s">
        <v>3</v>
      </c>
      <c r="M47" s="8" t="s">
        <v>0</v>
      </c>
      <c r="N47" s="8" t="s">
        <v>1</v>
      </c>
    </row>
    <row r="48" spans="1:14" ht="15">
      <c r="A48" s="8" t="s">
        <v>56</v>
      </c>
      <c r="B48" s="8" t="s">
        <v>12</v>
      </c>
      <c r="C48" s="15">
        <f aca="true" t="shared" si="9" ref="C48:C53">D48*2</f>
        <v>16254</v>
      </c>
      <c r="D48" s="15">
        <v>8127</v>
      </c>
      <c r="F48" s="8" t="s">
        <v>56</v>
      </c>
      <c r="G48" s="8" t="s">
        <v>12</v>
      </c>
      <c r="H48" s="15">
        <f aca="true" t="shared" si="10" ref="H48:H53">I48*2</f>
        <v>16254</v>
      </c>
      <c r="I48" s="15">
        <f>$D$48</f>
        <v>8127</v>
      </c>
      <c r="K48" s="8" t="s">
        <v>56</v>
      </c>
      <c r="L48" s="8" t="s">
        <v>12</v>
      </c>
      <c r="M48" s="15">
        <f aca="true" t="shared" si="11" ref="M48:M53">N48*2</f>
        <v>16254</v>
      </c>
      <c r="N48" s="15">
        <f>$D$48</f>
        <v>8127</v>
      </c>
    </row>
    <row r="49" spans="1:14" ht="15">
      <c r="A49" s="8" t="s">
        <v>7</v>
      </c>
      <c r="B49" s="8" t="s">
        <v>14</v>
      </c>
      <c r="C49" s="15">
        <f t="shared" si="9"/>
        <v>3012</v>
      </c>
      <c r="D49" s="15">
        <v>1506</v>
      </c>
      <c r="F49" s="8" t="s">
        <v>101</v>
      </c>
      <c r="G49" s="8" t="s">
        <v>14</v>
      </c>
      <c r="H49" s="15">
        <f t="shared" si="10"/>
        <v>7180</v>
      </c>
      <c r="I49" s="15">
        <v>3590</v>
      </c>
      <c r="K49" s="8" t="s">
        <v>11</v>
      </c>
      <c r="L49" s="8" t="s">
        <v>14</v>
      </c>
      <c r="M49" s="15">
        <f t="shared" si="11"/>
        <v>9378</v>
      </c>
      <c r="N49" s="15">
        <v>4689</v>
      </c>
    </row>
    <row r="50" spans="1:14" ht="15">
      <c r="A50" s="8" t="s">
        <v>8</v>
      </c>
      <c r="B50" s="8" t="s">
        <v>13</v>
      </c>
      <c r="C50" s="15">
        <f t="shared" si="9"/>
        <v>1688</v>
      </c>
      <c r="D50" s="15">
        <v>844</v>
      </c>
      <c r="F50" s="8" t="s">
        <v>8</v>
      </c>
      <c r="G50" s="8" t="s">
        <v>13</v>
      </c>
      <c r="H50" s="15">
        <f t="shared" si="10"/>
        <v>1688</v>
      </c>
      <c r="I50" s="15">
        <v>844</v>
      </c>
      <c r="K50" s="8" t="s">
        <v>8</v>
      </c>
      <c r="L50" s="8" t="s">
        <v>13</v>
      </c>
      <c r="M50" s="15">
        <f t="shared" si="11"/>
        <v>1688</v>
      </c>
      <c r="N50" s="15">
        <v>844</v>
      </c>
    </row>
    <row r="51" spans="1:14" ht="15">
      <c r="A51" s="8" t="s">
        <v>9</v>
      </c>
      <c r="B51" s="8" t="s">
        <v>15</v>
      </c>
      <c r="C51" s="15">
        <f t="shared" si="9"/>
        <v>1800</v>
      </c>
      <c r="D51" s="15">
        <v>900</v>
      </c>
      <c r="F51" s="8" t="s">
        <v>9</v>
      </c>
      <c r="G51" s="8" t="s">
        <v>15</v>
      </c>
      <c r="H51" s="15">
        <f t="shared" si="10"/>
        <v>1800</v>
      </c>
      <c r="I51" s="15">
        <v>900</v>
      </c>
      <c r="K51" s="8" t="s">
        <v>9</v>
      </c>
      <c r="L51" s="8" t="s">
        <v>15</v>
      </c>
      <c r="M51" s="15">
        <f t="shared" si="11"/>
        <v>1800</v>
      </c>
      <c r="N51" s="15">
        <v>900</v>
      </c>
    </row>
    <row r="52" spans="1:14" ht="15">
      <c r="A52" s="8" t="s">
        <v>10</v>
      </c>
      <c r="B52" s="8" t="s">
        <v>16</v>
      </c>
      <c r="C52" s="15">
        <f t="shared" si="9"/>
        <v>3470</v>
      </c>
      <c r="D52" s="15">
        <v>1735</v>
      </c>
      <c r="F52" s="8" t="s">
        <v>10</v>
      </c>
      <c r="G52" s="8" t="s">
        <v>16</v>
      </c>
      <c r="H52" s="15">
        <f t="shared" si="10"/>
        <v>3470</v>
      </c>
      <c r="I52" s="15">
        <f>$D$52</f>
        <v>1735</v>
      </c>
      <c r="K52" s="8" t="s">
        <v>10</v>
      </c>
      <c r="L52" s="8" t="s">
        <v>16</v>
      </c>
      <c r="M52" s="15">
        <f t="shared" si="11"/>
        <v>3470</v>
      </c>
      <c r="N52" s="15">
        <f>$D$52</f>
        <v>1735</v>
      </c>
    </row>
    <row r="53" spans="1:14" ht="15">
      <c r="A53" s="10" t="s">
        <v>86</v>
      </c>
      <c r="B53" s="10" t="s">
        <v>87</v>
      </c>
      <c r="C53" s="15">
        <f t="shared" si="9"/>
        <v>1500</v>
      </c>
      <c r="D53" s="15">
        <v>750</v>
      </c>
      <c r="F53" s="10" t="s">
        <v>86</v>
      </c>
      <c r="G53" s="10" t="s">
        <v>87</v>
      </c>
      <c r="H53" s="15">
        <f t="shared" si="10"/>
        <v>1500</v>
      </c>
      <c r="I53" s="15">
        <v>750</v>
      </c>
      <c r="K53" s="10" t="s">
        <v>86</v>
      </c>
      <c r="L53" s="10" t="s">
        <v>87</v>
      </c>
      <c r="M53" s="15">
        <f t="shared" si="11"/>
        <v>1500</v>
      </c>
      <c r="N53" s="15">
        <v>750</v>
      </c>
    </row>
    <row r="54" spans="1:14" ht="15">
      <c r="A54" s="10" t="s">
        <v>92</v>
      </c>
      <c r="B54" s="10" t="s">
        <v>93</v>
      </c>
      <c r="C54" s="15">
        <f>D54</f>
        <v>51</v>
      </c>
      <c r="D54" s="15">
        <v>51</v>
      </c>
      <c r="F54" s="10" t="s">
        <v>92</v>
      </c>
      <c r="G54" s="10" t="s">
        <v>93</v>
      </c>
      <c r="H54" s="15">
        <f>I54</f>
        <v>51</v>
      </c>
      <c r="I54" s="15">
        <v>51</v>
      </c>
      <c r="K54" s="10" t="s">
        <v>92</v>
      </c>
      <c r="L54" s="10" t="s">
        <v>93</v>
      </c>
      <c r="M54" s="15">
        <f>N54</f>
        <v>51</v>
      </c>
      <c r="N54" s="15">
        <v>51</v>
      </c>
    </row>
    <row r="55" spans="1:14" ht="15">
      <c r="A55" s="10" t="s">
        <v>96</v>
      </c>
      <c r="B55" s="10" t="s">
        <v>97</v>
      </c>
      <c r="C55" s="15">
        <f>D55*2</f>
        <v>62</v>
      </c>
      <c r="D55" s="15">
        <v>31</v>
      </c>
      <c r="F55" s="10" t="s">
        <v>96</v>
      </c>
      <c r="G55" s="10" t="s">
        <v>97</v>
      </c>
      <c r="H55" s="15">
        <f>I55*2</f>
        <v>62</v>
      </c>
      <c r="I55" s="15">
        <v>31</v>
      </c>
      <c r="K55" s="10" t="s">
        <v>96</v>
      </c>
      <c r="L55" s="10" t="s">
        <v>97</v>
      </c>
      <c r="M55" s="15">
        <f>N55*2</f>
        <v>62</v>
      </c>
      <c r="N55" s="15">
        <v>31</v>
      </c>
    </row>
    <row r="56" spans="1:14" s="2" customFormat="1" ht="15">
      <c r="A56" s="10" t="s">
        <v>122</v>
      </c>
      <c r="B56" s="10" t="s">
        <v>123</v>
      </c>
      <c r="C56" s="15">
        <f>D56*2</f>
        <v>150</v>
      </c>
      <c r="D56" s="15">
        <v>75</v>
      </c>
      <c r="F56" s="10" t="s">
        <v>122</v>
      </c>
      <c r="G56" s="10" t="s">
        <v>123</v>
      </c>
      <c r="H56" s="15">
        <f>I56*2</f>
        <v>150</v>
      </c>
      <c r="I56" s="15">
        <v>75</v>
      </c>
      <c r="K56" s="10" t="s">
        <v>122</v>
      </c>
      <c r="L56" s="10" t="s">
        <v>123</v>
      </c>
      <c r="M56" s="15">
        <f>N56*2</f>
        <v>150</v>
      </c>
      <c r="N56" s="15">
        <v>75</v>
      </c>
    </row>
    <row r="57" spans="1:14" ht="15">
      <c r="A57" s="10" t="s">
        <v>103</v>
      </c>
      <c r="B57" s="10" t="s">
        <v>104</v>
      </c>
      <c r="C57" s="15">
        <f>D57*2</f>
        <v>1048</v>
      </c>
      <c r="D57" s="15">
        <v>524</v>
      </c>
      <c r="F57" s="10" t="s">
        <v>103</v>
      </c>
      <c r="G57" s="10" t="s">
        <v>104</v>
      </c>
      <c r="H57" s="15">
        <f>I57*2</f>
        <v>1048</v>
      </c>
      <c r="I57" s="15">
        <v>524</v>
      </c>
      <c r="K57" s="10" t="s">
        <v>103</v>
      </c>
      <c r="L57" s="10" t="s">
        <v>104</v>
      </c>
      <c r="M57" s="15">
        <f>N57*2</f>
        <v>1048</v>
      </c>
      <c r="N57" s="15">
        <v>524</v>
      </c>
    </row>
    <row r="58" spans="1:14" ht="15">
      <c r="A58" s="22"/>
      <c r="B58" s="23"/>
      <c r="C58" s="15">
        <f>SUM(C48:C57)</f>
        <v>29035</v>
      </c>
      <c r="D58" s="15">
        <f>SUM(D48:D57)</f>
        <v>14543</v>
      </c>
      <c r="F58" s="22"/>
      <c r="G58" s="23"/>
      <c r="H58" s="15">
        <f>SUM(H48:H57)</f>
        <v>33203</v>
      </c>
      <c r="I58" s="15">
        <f>SUM(I48:I57)</f>
        <v>16627</v>
      </c>
      <c r="K58" s="22"/>
      <c r="L58" s="23"/>
      <c r="M58" s="15">
        <f>SUM(M48:M57)</f>
        <v>35401</v>
      </c>
      <c r="N58" s="15">
        <f>SUM(N48:N57)</f>
        <v>17726</v>
      </c>
    </row>
  </sheetData>
  <sheetProtection/>
  <mergeCells count="13">
    <mergeCell ref="A32:D32"/>
    <mergeCell ref="F32:I32"/>
    <mergeCell ref="K32:N32"/>
    <mergeCell ref="A46:D46"/>
    <mergeCell ref="F46:I46"/>
    <mergeCell ref="K46:N46"/>
    <mergeCell ref="A1:D1"/>
    <mergeCell ref="A2:D2"/>
    <mergeCell ref="F2:I2"/>
    <mergeCell ref="K2:N2"/>
    <mergeCell ref="A18:D18"/>
    <mergeCell ref="F18:I18"/>
    <mergeCell ref="K18:N1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I53" sqref="I53"/>
    </sheetView>
  </sheetViews>
  <sheetFormatPr defaultColWidth="9.140625" defaultRowHeight="15"/>
  <cols>
    <col min="1" max="1" width="12.57421875" style="0" bestFit="1" customWidth="1"/>
    <col min="2" max="2" width="15.8515625" style="0" bestFit="1" customWidth="1"/>
    <col min="3" max="3" width="12.8515625" style="0" bestFit="1" customWidth="1"/>
    <col min="4" max="4" width="11.7109375" style="0" bestFit="1" customWidth="1"/>
    <col min="6" max="6" width="8.00390625" style="0" bestFit="1" customWidth="1"/>
    <col min="7" max="8" width="9.421875" style="0" bestFit="1" customWidth="1"/>
    <col min="10" max="10" width="22.421875" style="0" bestFit="1" customWidth="1"/>
  </cols>
  <sheetData>
    <row r="1" spans="1:9" ht="27">
      <c r="A1" s="27" t="s">
        <v>49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50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2598</v>
      </c>
      <c r="H3" s="14">
        <f aca="true" t="shared" si="1" ref="H3:H14">$C$57*F3</f>
        <v>459.96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5196</v>
      </c>
      <c r="D4" s="15">
        <f>G3</f>
        <v>2598</v>
      </c>
      <c r="E4" s="6"/>
      <c r="F4" s="4">
        <v>11</v>
      </c>
      <c r="G4" s="14">
        <f t="shared" si="0"/>
        <v>2381.5</v>
      </c>
      <c r="H4" s="14">
        <f t="shared" si="1"/>
        <v>421.63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2165</v>
      </c>
      <c r="H5" s="14">
        <f t="shared" si="1"/>
        <v>383.29999999999995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4">
        <f t="shared" si="0"/>
        <v>1948.5</v>
      </c>
      <c r="H6" s="14">
        <f t="shared" si="1"/>
        <v>344.96999999999997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1732</v>
      </c>
      <c r="H7" s="14">
        <f t="shared" si="1"/>
        <v>306.64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1515.5</v>
      </c>
      <c r="H8" s="14">
        <f t="shared" si="1"/>
        <v>268.31</v>
      </c>
      <c r="I8" s="6"/>
      <c r="J8" s="6"/>
    </row>
    <row r="9" spans="1:10" ht="15">
      <c r="A9" s="8" t="s">
        <v>4</v>
      </c>
      <c r="B9" s="9"/>
      <c r="C9" s="15">
        <f>SUM(C4:C8)</f>
        <v>12331.92</v>
      </c>
      <c r="D9" s="15">
        <f>SUM(D4:D8)</f>
        <v>6165.96</v>
      </c>
      <c r="E9" s="6"/>
      <c r="F9" s="4">
        <v>6</v>
      </c>
      <c r="G9" s="14">
        <f t="shared" si="0"/>
        <v>1299</v>
      </c>
      <c r="H9" s="14">
        <f t="shared" si="1"/>
        <v>229.98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1082.5</v>
      </c>
      <c r="H10" s="14">
        <f t="shared" si="1"/>
        <v>191.64999999999998</v>
      </c>
      <c r="I10" s="6"/>
      <c r="J10" s="6"/>
    </row>
    <row r="11" spans="1:10" ht="15">
      <c r="A11" s="26" t="s">
        <v>51</v>
      </c>
      <c r="B11" s="26"/>
      <c r="C11" s="26"/>
      <c r="D11" s="26"/>
      <c r="E11" s="3"/>
      <c r="F11" s="4">
        <v>4</v>
      </c>
      <c r="G11" s="14">
        <f t="shared" si="0"/>
        <v>866</v>
      </c>
      <c r="H11" s="14">
        <f t="shared" si="1"/>
        <v>153.32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649.5</v>
      </c>
      <c r="H12" s="14">
        <f t="shared" si="1"/>
        <v>114.99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5196</v>
      </c>
      <c r="D13" s="15">
        <f>D4</f>
        <v>2598</v>
      </c>
      <c r="E13" s="6"/>
      <c r="F13" s="4">
        <v>2</v>
      </c>
      <c r="G13" s="14">
        <f t="shared" si="0"/>
        <v>433</v>
      </c>
      <c r="H13" s="14">
        <f t="shared" si="1"/>
        <v>76.66</v>
      </c>
      <c r="I13" s="6"/>
      <c r="J13" s="6"/>
    </row>
    <row r="14" spans="1:10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216.5</v>
      </c>
      <c r="H14" s="14">
        <f t="shared" si="1"/>
        <v>38.33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25" t="s">
        <v>114</v>
      </c>
      <c r="G17" s="25"/>
      <c r="H17" s="25"/>
      <c r="I17" s="6"/>
      <c r="J17" s="6"/>
    </row>
    <row r="18" spans="1:10" ht="15">
      <c r="A18" s="8" t="s">
        <v>4</v>
      </c>
      <c r="B18" s="9"/>
      <c r="C18" s="15">
        <f>SUM(C13:C17)</f>
        <v>13485.92</v>
      </c>
      <c r="D18" s="15">
        <f>SUM(D13:D17)</f>
        <v>6742.96</v>
      </c>
      <c r="E18" s="6"/>
      <c r="F18" s="8" t="s">
        <v>115</v>
      </c>
      <c r="G18" s="8" t="s">
        <v>116</v>
      </c>
      <c r="H18" s="8" t="s">
        <v>117</v>
      </c>
      <c r="I18" s="6"/>
      <c r="J18" s="6"/>
    </row>
    <row r="19" spans="1:10" ht="15">
      <c r="A19" s="12"/>
      <c r="B19" s="13"/>
      <c r="C19" s="12"/>
      <c r="D19" s="12"/>
      <c r="E19" s="6"/>
      <c r="F19" s="24">
        <v>170.9625</v>
      </c>
      <c r="G19" s="24">
        <f>F19*12</f>
        <v>2051.55</v>
      </c>
      <c r="H19" s="24">
        <f>G19*2</f>
        <v>4103.1</v>
      </c>
      <c r="I19" s="6"/>
      <c r="J19" s="6"/>
    </row>
    <row r="20" spans="1:10" ht="15">
      <c r="A20" s="26" t="s">
        <v>52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5196</v>
      </c>
      <c r="D22" s="15">
        <f>D4</f>
        <v>2598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17291.92</v>
      </c>
      <c r="D27" s="15">
        <f>SUM(D22:D26)</f>
        <v>8645.96</v>
      </c>
      <c r="E27" s="6"/>
      <c r="F27" s="6"/>
      <c r="G27" s="6"/>
      <c r="H27" s="6"/>
      <c r="I27" s="6"/>
      <c r="J27" s="6"/>
    </row>
    <row r="28" spans="1:10" ht="15">
      <c r="A28" s="12"/>
      <c r="B28" s="13"/>
      <c r="C28" s="12"/>
      <c r="D28" s="12"/>
      <c r="E28" s="6"/>
      <c r="F28" s="6"/>
      <c r="G28" s="6"/>
      <c r="H28" s="6"/>
      <c r="I28" s="6"/>
      <c r="J28" s="6"/>
    </row>
    <row r="29" spans="1:10" ht="15">
      <c r="A29" s="26" t="s">
        <v>53</v>
      </c>
      <c r="B29" s="26"/>
      <c r="C29" s="26"/>
      <c r="D29" s="26"/>
      <c r="E29" s="6"/>
      <c r="F29" s="6"/>
      <c r="G29" s="6"/>
      <c r="H29" s="6"/>
      <c r="I29" s="6"/>
      <c r="J29" s="6"/>
    </row>
    <row r="30" spans="1:10" ht="1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  <c r="J30" s="6"/>
    </row>
    <row r="31" spans="1:10" ht="15">
      <c r="A31" s="8" t="s">
        <v>56</v>
      </c>
      <c r="B31" s="8" t="s">
        <v>12</v>
      </c>
      <c r="C31" s="15">
        <f>D31*2</f>
        <v>5196</v>
      </c>
      <c r="D31" s="15">
        <f>D4</f>
        <v>2598</v>
      </c>
      <c r="E31" s="6"/>
      <c r="F31" s="6"/>
      <c r="G31" s="6"/>
      <c r="H31" s="6"/>
      <c r="I31" s="6"/>
      <c r="J31" s="6"/>
    </row>
    <row r="32" spans="1:10" ht="15">
      <c r="A32" s="8" t="s">
        <v>11</v>
      </c>
      <c r="B32" s="8" t="s">
        <v>14</v>
      </c>
      <c r="C32" s="15">
        <f>D32*2</f>
        <v>7746</v>
      </c>
      <c r="D32" s="15">
        <v>3873</v>
      </c>
      <c r="E32" s="6"/>
      <c r="F32" s="6"/>
      <c r="G32" s="6"/>
      <c r="H32" s="6"/>
      <c r="I32" s="6"/>
      <c r="J32" s="6"/>
    </row>
    <row r="33" spans="1:10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  <c r="J33" s="6"/>
    </row>
    <row r="34" spans="1:10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  <c r="J34" s="6"/>
    </row>
    <row r="35" spans="1:10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  <c r="J35" s="6"/>
    </row>
    <row r="36" spans="1:10" ht="15">
      <c r="A36" s="8" t="s">
        <v>4</v>
      </c>
      <c r="B36" s="9"/>
      <c r="C36" s="15">
        <f>SUM(C31:C35)</f>
        <v>18445.92</v>
      </c>
      <c r="D36" s="15">
        <f>SUM(D31:D35)</f>
        <v>9222.96</v>
      </c>
      <c r="E36" s="6"/>
      <c r="F36" s="6"/>
      <c r="G36" s="6"/>
      <c r="H36" s="6"/>
      <c r="I36" s="6"/>
      <c r="J36" s="6"/>
    </row>
    <row r="37" spans="1:10" ht="15">
      <c r="A37" s="12"/>
      <c r="B37" s="13"/>
      <c r="C37" s="12"/>
      <c r="D37" s="12"/>
      <c r="E37" s="6"/>
      <c r="F37" s="6"/>
      <c r="G37" s="6"/>
      <c r="H37" s="6"/>
      <c r="I37" s="6"/>
      <c r="J37" s="6"/>
    </row>
    <row r="38" spans="1:10" ht="15">
      <c r="A38" s="26" t="s">
        <v>54</v>
      </c>
      <c r="B38" s="26"/>
      <c r="C38" s="26"/>
      <c r="D38" s="26"/>
      <c r="E38" s="6"/>
      <c r="F38" s="6"/>
      <c r="G38" s="6"/>
      <c r="H38" s="6"/>
      <c r="I38" s="6"/>
      <c r="J38" s="6"/>
    </row>
    <row r="39" spans="1:10" ht="1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  <c r="J39" s="6"/>
    </row>
    <row r="40" spans="1:10" ht="15">
      <c r="A40" s="8" t="s">
        <v>56</v>
      </c>
      <c r="B40" s="8" t="s">
        <v>12</v>
      </c>
      <c r="C40" s="15">
        <f>D40*2</f>
        <v>5196</v>
      </c>
      <c r="D40" s="15">
        <f>D4</f>
        <v>2598</v>
      </c>
      <c r="E40" s="6"/>
      <c r="F40" s="6"/>
      <c r="G40" s="6"/>
      <c r="H40" s="6"/>
      <c r="I40" s="6"/>
      <c r="J40" s="6"/>
    </row>
    <row r="41" spans="1:10" ht="15">
      <c r="A41" s="8" t="s">
        <v>11</v>
      </c>
      <c r="B41" s="8" t="s">
        <v>14</v>
      </c>
      <c r="C41" s="15">
        <f>D41*2</f>
        <v>7746</v>
      </c>
      <c r="D41" s="15">
        <v>3873</v>
      </c>
      <c r="E41" s="6"/>
      <c r="F41" s="6"/>
      <c r="G41" s="6"/>
      <c r="H41" s="6"/>
      <c r="I41" s="6"/>
      <c r="J41" s="6"/>
    </row>
    <row r="42" spans="1:10" ht="15">
      <c r="A42" s="8" t="s">
        <v>8</v>
      </c>
      <c r="B42" s="8" t="s">
        <v>13</v>
      </c>
      <c r="C42" s="15">
        <f>D42*2</f>
        <v>919.92</v>
      </c>
      <c r="D42" s="15">
        <f>D6</f>
        <v>459.96</v>
      </c>
      <c r="E42" s="6"/>
      <c r="F42" s="6"/>
      <c r="G42" s="6"/>
      <c r="H42" s="6"/>
      <c r="I42" s="6"/>
      <c r="J42" s="6"/>
    </row>
    <row r="43" spans="1:10" ht="1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  <c r="J43" s="6"/>
    </row>
    <row r="44" spans="1:10" ht="1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  <c r="J44" s="6"/>
    </row>
    <row r="45" spans="1:10" ht="15">
      <c r="A45" s="8" t="s">
        <v>4</v>
      </c>
      <c r="B45" s="9"/>
      <c r="C45" s="15">
        <f>SUM(C40:C44)</f>
        <v>17291.92</v>
      </c>
      <c r="D45" s="15">
        <f>SUM(D40:D44)</f>
        <v>8645.96</v>
      </c>
      <c r="E45" s="6"/>
      <c r="F45" s="6"/>
      <c r="G45" s="6"/>
      <c r="H45" s="6"/>
      <c r="I45" s="6"/>
      <c r="J45" s="6"/>
    </row>
    <row r="46" spans="1:10" ht="15">
      <c r="A46" s="12"/>
      <c r="B46" s="13"/>
      <c r="C46" s="12"/>
      <c r="D46" s="12"/>
      <c r="E46" s="6"/>
      <c r="F46" s="6"/>
      <c r="G46" s="6"/>
      <c r="H46" s="6"/>
      <c r="I46" s="6"/>
      <c r="J46" s="6"/>
    </row>
    <row r="47" spans="1:10" ht="15">
      <c r="A47" s="26" t="s">
        <v>55</v>
      </c>
      <c r="B47" s="26"/>
      <c r="C47" s="26"/>
      <c r="D47" s="26"/>
      <c r="E47" s="6"/>
      <c r="F47" s="6"/>
      <c r="G47" s="6"/>
      <c r="H47" s="6"/>
      <c r="I47" s="6"/>
      <c r="J47" s="6"/>
    </row>
    <row r="48" spans="1:10" ht="1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  <c r="J48" s="6"/>
    </row>
    <row r="49" spans="1:10" ht="15">
      <c r="A49" s="8" t="s">
        <v>56</v>
      </c>
      <c r="B49" s="8" t="s">
        <v>12</v>
      </c>
      <c r="C49" s="15">
        <f>D49*2</f>
        <v>5196</v>
      </c>
      <c r="D49" s="15">
        <f>D4</f>
        <v>2598</v>
      </c>
      <c r="E49" s="6"/>
      <c r="F49" s="6"/>
      <c r="G49" s="6"/>
      <c r="H49" s="6"/>
      <c r="I49" s="6"/>
      <c r="J49" s="6"/>
    </row>
    <row r="50" spans="1:10" ht="1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  <c r="J50" s="6"/>
    </row>
    <row r="51" spans="1:10" ht="15">
      <c r="A51" s="8" t="s">
        <v>8</v>
      </c>
      <c r="B51" s="8" t="s">
        <v>13</v>
      </c>
      <c r="C51" s="15">
        <f>D51*2</f>
        <v>919.92</v>
      </c>
      <c r="D51" s="15">
        <f>D6</f>
        <v>459.96</v>
      </c>
      <c r="E51" s="6"/>
      <c r="F51" s="6"/>
      <c r="G51" s="6"/>
      <c r="H51" s="6"/>
      <c r="I51" s="6"/>
      <c r="J51" s="6"/>
    </row>
    <row r="52" spans="1:10" ht="1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  <c r="J52" s="6"/>
    </row>
    <row r="53" spans="1:10" ht="1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  <c r="J53" s="6"/>
    </row>
    <row r="54" spans="1:10" ht="15">
      <c r="A54" s="8" t="s">
        <v>4</v>
      </c>
      <c r="B54" s="9"/>
      <c r="C54" s="15">
        <f>SUM(C49:C53)</f>
        <v>18879.92</v>
      </c>
      <c r="D54" s="15">
        <f>SUM(D49:D53)</f>
        <v>9439.96</v>
      </c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9" ht="15">
      <c r="A56" s="10" t="s">
        <v>57</v>
      </c>
      <c r="B56" s="11" t="s">
        <v>22</v>
      </c>
      <c r="C56" s="10" t="s">
        <v>23</v>
      </c>
      <c r="D56" s="6"/>
      <c r="E56" s="6"/>
      <c r="F56" s="6"/>
      <c r="G56" s="6"/>
      <c r="H56" s="6"/>
      <c r="I56" s="6"/>
    </row>
    <row r="57" spans="1:10" ht="15">
      <c r="A57" s="10" t="s">
        <v>112</v>
      </c>
      <c r="B57" s="11">
        <v>216.5</v>
      </c>
      <c r="C57" s="11">
        <v>38.33</v>
      </c>
      <c r="D57" s="6"/>
      <c r="E57" s="6"/>
      <c r="F57" s="6"/>
      <c r="G57" s="6"/>
      <c r="H57" s="6"/>
      <c r="I57" s="6"/>
      <c r="J57" s="6"/>
    </row>
    <row r="58" spans="1:10" ht="15">
      <c r="A58" s="10" t="s">
        <v>113</v>
      </c>
      <c r="B58" s="11">
        <v>703.58</v>
      </c>
      <c r="C58" s="11">
        <v>38.33</v>
      </c>
      <c r="D58" s="6"/>
      <c r="E58" s="6"/>
      <c r="F58" s="6"/>
      <c r="G58" s="6"/>
      <c r="H58" s="6"/>
      <c r="I58" s="6"/>
      <c r="J58" s="6"/>
    </row>
    <row r="59" spans="1:10" ht="15">
      <c r="A59" s="3"/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8">
    <mergeCell ref="F17:H17"/>
    <mergeCell ref="A47:D47"/>
    <mergeCell ref="A1:D1"/>
    <mergeCell ref="A2:D2"/>
    <mergeCell ref="A11:D11"/>
    <mergeCell ref="A20:D20"/>
    <mergeCell ref="A29:D29"/>
    <mergeCell ref="A38:D38"/>
  </mergeCells>
  <printOptions/>
  <pageMargins left="0.25" right="0.25" top="0.25" bottom="0.25" header="0.3" footer="0.3"/>
  <pageSetup fitToWidth="0" fitToHeight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6">
      <selection activeCell="G23" sqref="G23"/>
    </sheetView>
  </sheetViews>
  <sheetFormatPr defaultColWidth="9.140625" defaultRowHeight="15"/>
  <cols>
    <col min="1" max="1" width="2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58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60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>$B$32*F3</f>
        <v>2852.04</v>
      </c>
      <c r="H3" s="14">
        <f aca="true" t="shared" si="0" ref="H3:H14">$C$32*F3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4278.0599999999995</v>
      </c>
      <c r="D4" s="15">
        <f>$G$6</f>
        <v>2139.0299999999997</v>
      </c>
      <c r="E4" s="6"/>
      <c r="F4" s="4">
        <v>11</v>
      </c>
      <c r="G4" s="14">
        <f>$B$32*F4</f>
        <v>2614.37</v>
      </c>
      <c r="H4" s="14">
        <f t="shared" si="0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>$B$32*F5</f>
        <v>2376.7</v>
      </c>
      <c r="H5" s="14">
        <f t="shared" si="0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$B$32*$F$6</f>
        <v>2139.0299999999997</v>
      </c>
      <c r="H6" s="14">
        <f t="shared" si="0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aca="true" t="shared" si="1" ref="G7:G14">$B$32*F7</f>
        <v>1901.36</v>
      </c>
      <c r="H7" s="14">
        <f t="shared" si="0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1"/>
        <v>1663.6899999999998</v>
      </c>
      <c r="H8" s="14">
        <f t="shared" si="0"/>
        <v>403.2</v>
      </c>
      <c r="I8" s="6"/>
      <c r="J8" s="6"/>
    </row>
    <row r="9" spans="1:10" ht="15">
      <c r="A9" s="8" t="s">
        <v>4</v>
      </c>
      <c r="B9" s="9"/>
      <c r="C9" s="15">
        <f>SUM(C4:C8)</f>
        <v>12684.86</v>
      </c>
      <c r="D9" s="15">
        <f>SUM(D4:D8)</f>
        <v>6342.43</v>
      </c>
      <c r="E9" s="6"/>
      <c r="F9" s="4">
        <v>6</v>
      </c>
      <c r="G9" s="14">
        <f t="shared" si="1"/>
        <v>1426.02</v>
      </c>
      <c r="H9" s="14">
        <f t="shared" si="0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1"/>
        <v>1188.35</v>
      </c>
      <c r="H10" s="14">
        <f t="shared" si="0"/>
        <v>288</v>
      </c>
      <c r="I10" s="6"/>
      <c r="J10" s="6"/>
    </row>
    <row r="11" spans="1:10" ht="15">
      <c r="A11" s="12"/>
      <c r="B11" s="13"/>
      <c r="C11" s="12"/>
      <c r="D11" s="12"/>
      <c r="E11" s="3"/>
      <c r="F11" s="4">
        <v>4</v>
      </c>
      <c r="G11" s="14">
        <f t="shared" si="1"/>
        <v>950.68</v>
      </c>
      <c r="H11" s="14">
        <f t="shared" si="0"/>
        <v>230.4</v>
      </c>
      <c r="I11" s="6"/>
      <c r="J11" s="6"/>
    </row>
    <row r="12" spans="1:10" ht="15">
      <c r="A12" s="26" t="s">
        <v>61</v>
      </c>
      <c r="B12" s="26"/>
      <c r="C12" s="26"/>
      <c r="D12" s="26"/>
      <c r="E12" s="6"/>
      <c r="F12" s="4">
        <v>3</v>
      </c>
      <c r="G12" s="14">
        <f t="shared" si="1"/>
        <v>713.01</v>
      </c>
      <c r="H12" s="14">
        <f t="shared" si="0"/>
        <v>172.8</v>
      </c>
      <c r="I12" s="6"/>
      <c r="J12" s="6"/>
    </row>
    <row r="13" spans="1:10" ht="15">
      <c r="A13" s="8" t="s">
        <v>2</v>
      </c>
      <c r="B13" s="8" t="s">
        <v>3</v>
      </c>
      <c r="C13" s="8" t="s">
        <v>0</v>
      </c>
      <c r="D13" s="8" t="s">
        <v>1</v>
      </c>
      <c r="E13" s="6"/>
      <c r="F13" s="4">
        <v>2</v>
      </c>
      <c r="G13" s="14">
        <f t="shared" si="1"/>
        <v>475.34</v>
      </c>
      <c r="H13" s="14">
        <f t="shared" si="0"/>
        <v>115.2</v>
      </c>
      <c r="I13" s="6"/>
      <c r="J13" s="6"/>
    </row>
    <row r="14" spans="1:10" ht="15">
      <c r="A14" s="8" t="s">
        <v>56</v>
      </c>
      <c r="B14" s="8" t="s">
        <v>12</v>
      </c>
      <c r="C14" s="15">
        <f>D14*2</f>
        <v>4278.0599999999995</v>
      </c>
      <c r="D14" s="15">
        <f>$G$6</f>
        <v>2139.0299999999997</v>
      </c>
      <c r="E14" s="6"/>
      <c r="F14" s="4">
        <v>1</v>
      </c>
      <c r="G14" s="14">
        <f t="shared" si="1"/>
        <v>237.67</v>
      </c>
      <c r="H14" s="14">
        <f t="shared" si="0"/>
        <v>57.6</v>
      </c>
      <c r="I14" s="6"/>
      <c r="J14" s="6"/>
    </row>
    <row r="15" spans="1:10" ht="15">
      <c r="A15" s="8" t="s">
        <v>11</v>
      </c>
      <c r="B15" s="8" t="s">
        <v>14</v>
      </c>
      <c r="C15" s="15">
        <f>D15*2</f>
        <v>7746</v>
      </c>
      <c r="D15" s="15">
        <v>3873</v>
      </c>
      <c r="E15" s="6"/>
      <c r="F15" s="6"/>
      <c r="G15" s="6"/>
      <c r="H15" s="6"/>
      <c r="I15" s="6"/>
      <c r="J15" s="6"/>
    </row>
    <row r="16" spans="1:10" ht="15">
      <c r="A16" s="8" t="s">
        <v>8</v>
      </c>
      <c r="B16" s="8" t="s">
        <v>13</v>
      </c>
      <c r="C16" s="15">
        <f>D16*2</f>
        <v>1036.8</v>
      </c>
      <c r="D16" s="15">
        <f>$H$6</f>
        <v>518.4</v>
      </c>
      <c r="E16" s="6"/>
      <c r="F16" s="6"/>
      <c r="G16" s="6"/>
      <c r="H16" s="6"/>
      <c r="I16" s="6"/>
      <c r="J16" s="6"/>
    </row>
    <row r="17" spans="1:10" ht="15">
      <c r="A17" s="8" t="s">
        <v>9</v>
      </c>
      <c r="B17" s="8" t="s">
        <v>15</v>
      </c>
      <c r="C17" s="15">
        <f>D17*2</f>
        <v>1618</v>
      </c>
      <c r="D17" s="15">
        <v>809</v>
      </c>
      <c r="E17" s="6"/>
      <c r="F17" s="6"/>
      <c r="G17" s="6"/>
      <c r="H17" s="6"/>
      <c r="I17" s="6"/>
      <c r="J17" s="6"/>
    </row>
    <row r="18" spans="1:10" ht="15">
      <c r="A18" s="8" t="s">
        <v>10</v>
      </c>
      <c r="B18" s="8" t="s">
        <v>16</v>
      </c>
      <c r="C18" s="15">
        <f>D18*2</f>
        <v>2966</v>
      </c>
      <c r="D18" s="15">
        <v>1483</v>
      </c>
      <c r="E18" s="6"/>
      <c r="F18" s="6"/>
      <c r="G18" s="6"/>
      <c r="H18" s="6"/>
      <c r="I18" s="6"/>
      <c r="J18" s="6"/>
    </row>
    <row r="19" spans="1:10" ht="15">
      <c r="A19" s="8" t="s">
        <v>4</v>
      </c>
      <c r="B19" s="9"/>
      <c r="C19" s="15">
        <f>SUM(C14:C18)</f>
        <v>17644.86</v>
      </c>
      <c r="D19" s="15">
        <f>SUM(D14:D18)</f>
        <v>8822.43</v>
      </c>
      <c r="E19" s="6"/>
      <c r="F19" s="6"/>
      <c r="G19" s="6"/>
      <c r="H19" s="6"/>
      <c r="I19" s="6"/>
      <c r="J19" s="6"/>
    </row>
    <row r="20" spans="1:10" ht="15">
      <c r="A20" s="12"/>
      <c r="B20" s="13"/>
      <c r="C20" s="12"/>
      <c r="D20" s="12"/>
      <c r="E20" s="6"/>
      <c r="F20" s="6"/>
      <c r="G20" s="6"/>
      <c r="H20" s="6"/>
      <c r="I20" s="6"/>
      <c r="J20" s="6"/>
    </row>
    <row r="21" spans="1:10" ht="15">
      <c r="A21" s="12"/>
      <c r="B21" s="13"/>
      <c r="C21" s="12"/>
      <c r="D21" s="12"/>
      <c r="E21" s="3"/>
      <c r="F21" s="3"/>
      <c r="G21" s="3"/>
      <c r="H21" s="3"/>
      <c r="I21" s="6"/>
      <c r="J21" s="6"/>
    </row>
    <row r="22" spans="1:10" ht="15">
      <c r="A22" s="26" t="s">
        <v>62</v>
      </c>
      <c r="B22" s="26"/>
      <c r="C22" s="26"/>
      <c r="D22" s="26"/>
      <c r="E22" s="6"/>
      <c r="F22" s="6"/>
      <c r="G22" s="6"/>
      <c r="H22" s="6"/>
      <c r="I22" s="6"/>
      <c r="J22" s="6"/>
    </row>
    <row r="23" spans="1:10" ht="15">
      <c r="A23" s="8" t="s">
        <v>2</v>
      </c>
      <c r="B23" s="8" t="s">
        <v>3</v>
      </c>
      <c r="C23" s="8" t="s">
        <v>0</v>
      </c>
      <c r="D23" s="8" t="s">
        <v>1</v>
      </c>
      <c r="E23" s="6"/>
      <c r="F23" s="6"/>
      <c r="G23" s="6"/>
      <c r="H23" s="6"/>
      <c r="I23" s="6"/>
      <c r="J23" s="6"/>
    </row>
    <row r="24" spans="1:10" ht="15">
      <c r="A24" s="8" t="s">
        <v>56</v>
      </c>
      <c r="B24" s="8" t="s">
        <v>12</v>
      </c>
      <c r="C24" s="15">
        <f>D24*2</f>
        <v>4278.0599999999995</v>
      </c>
      <c r="D24" s="15">
        <f>$G$6</f>
        <v>2139.0299999999997</v>
      </c>
      <c r="E24" s="6"/>
      <c r="F24" s="6"/>
      <c r="G24" s="6"/>
      <c r="H24" s="6"/>
      <c r="I24" s="6"/>
      <c r="J24" s="6"/>
    </row>
    <row r="25" spans="1:10" ht="15">
      <c r="A25" s="8" t="s">
        <v>11</v>
      </c>
      <c r="B25" s="8" t="s">
        <v>14</v>
      </c>
      <c r="C25" s="15">
        <f>D25*2</f>
        <v>8180</v>
      </c>
      <c r="D25" s="15">
        <v>4090</v>
      </c>
      <c r="E25" s="6"/>
      <c r="F25" s="6"/>
      <c r="G25" s="6"/>
      <c r="H25" s="6"/>
      <c r="I25" s="6"/>
      <c r="J25" s="6"/>
    </row>
    <row r="26" spans="1:10" ht="15">
      <c r="A26" s="8" t="s">
        <v>8</v>
      </c>
      <c r="B26" s="8" t="s">
        <v>13</v>
      </c>
      <c r="C26" s="15">
        <f>D26*2</f>
        <v>1036.8</v>
      </c>
      <c r="D26" s="15">
        <f>$H$6</f>
        <v>518.4</v>
      </c>
      <c r="E26" s="6"/>
      <c r="F26" s="6"/>
      <c r="G26" s="6"/>
      <c r="H26" s="6"/>
      <c r="I26" s="6"/>
      <c r="J26" s="6"/>
    </row>
    <row r="27" spans="1:10" ht="15">
      <c r="A27" s="8" t="s">
        <v>9</v>
      </c>
      <c r="B27" s="8" t="s">
        <v>15</v>
      </c>
      <c r="C27" s="15">
        <f>D27*2</f>
        <v>1618</v>
      </c>
      <c r="D27" s="15">
        <v>809</v>
      </c>
      <c r="E27" s="6"/>
      <c r="F27" s="6"/>
      <c r="G27" s="6"/>
      <c r="H27" s="6"/>
      <c r="I27" s="6"/>
      <c r="J27" s="6"/>
    </row>
    <row r="28" spans="1:10" ht="15">
      <c r="A28" s="8" t="s">
        <v>10</v>
      </c>
      <c r="B28" s="8" t="s">
        <v>16</v>
      </c>
      <c r="C28" s="15">
        <f>D28*2</f>
        <v>2966</v>
      </c>
      <c r="D28" s="15">
        <v>1483</v>
      </c>
      <c r="E28" s="6"/>
      <c r="F28" s="6"/>
      <c r="G28" s="6"/>
      <c r="H28" s="6"/>
      <c r="I28" s="6"/>
      <c r="J28" s="6"/>
    </row>
    <row r="29" spans="1:10" ht="15">
      <c r="A29" s="8" t="s">
        <v>4</v>
      </c>
      <c r="B29" s="9"/>
      <c r="C29" s="15">
        <f>SUM(C24:C28)</f>
        <v>18078.86</v>
      </c>
      <c r="D29" s="15">
        <f>SUM(D24:D28)</f>
        <v>9039.43</v>
      </c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3"/>
      <c r="F30" s="3"/>
      <c r="G30" s="3"/>
      <c r="H30" s="3"/>
      <c r="I30" s="6"/>
      <c r="J30" s="6"/>
    </row>
    <row r="31" spans="1:10" ht="15">
      <c r="A31" s="17" t="s">
        <v>59</v>
      </c>
      <c r="B31" s="18" t="s">
        <v>22</v>
      </c>
      <c r="C31" s="17" t="s">
        <v>23</v>
      </c>
      <c r="D31" s="6"/>
      <c r="E31" s="6"/>
      <c r="F31" s="6"/>
      <c r="G31" s="6"/>
      <c r="H31" s="6"/>
      <c r="I31" s="6"/>
      <c r="J31" s="6"/>
    </row>
    <row r="32" spans="1:10" ht="15">
      <c r="A32" s="19" t="s">
        <v>112</v>
      </c>
      <c r="B32" s="20">
        <v>237.67</v>
      </c>
      <c r="C32" s="20">
        <f>288/5</f>
        <v>57.6</v>
      </c>
      <c r="D32" s="6"/>
      <c r="E32" s="6"/>
      <c r="F32" s="6"/>
      <c r="G32" s="6"/>
      <c r="H32" s="6"/>
      <c r="I32" s="6"/>
      <c r="J32" s="6"/>
    </row>
    <row r="33" spans="1:10" ht="15">
      <c r="A33" s="19" t="s">
        <v>113</v>
      </c>
      <c r="B33" s="20">
        <v>672.75</v>
      </c>
      <c r="C33" s="20">
        <f>288/5</f>
        <v>57.6</v>
      </c>
      <c r="D33" s="6"/>
      <c r="E33" s="6"/>
      <c r="F33" s="6"/>
      <c r="G33" s="6"/>
      <c r="H33" s="6"/>
      <c r="I33" s="6"/>
      <c r="J33" s="6"/>
    </row>
    <row r="34" spans="1:10" ht="15">
      <c r="A34" s="3"/>
      <c r="B34" s="6"/>
      <c r="C34" s="6"/>
      <c r="D34" s="6"/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22:D22"/>
    <mergeCell ref="A1:D1"/>
    <mergeCell ref="A2:D2"/>
    <mergeCell ref="A12:D12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1.57421875" style="0" bestFit="1" customWidth="1"/>
    <col min="2" max="2" width="17.28125" style="0" bestFit="1" customWidth="1"/>
    <col min="3" max="3" width="13.7109375" style="0" bestFit="1" customWidth="1"/>
    <col min="4" max="4" width="12.421875" style="0" bestFit="1" customWidth="1"/>
    <col min="5" max="5" width="3.00390625" style="0" customWidth="1"/>
    <col min="6" max="6" width="7.00390625" style="0" bestFit="1" customWidth="1"/>
    <col min="7" max="8" width="9.57421875" style="0" bestFit="1" customWidth="1"/>
  </cols>
  <sheetData>
    <row r="1" spans="1:4" ht="26.25">
      <c r="A1" s="28" t="s">
        <v>5</v>
      </c>
      <c r="B1" s="28"/>
      <c r="C1" s="28"/>
      <c r="D1" s="28"/>
    </row>
    <row r="2" spans="1:9" s="1" customFormat="1" ht="15">
      <c r="A2" s="26" t="s">
        <v>17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3"/>
    </row>
    <row r="3" spans="1:9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730.8</v>
      </c>
      <c r="H3" s="15">
        <f aca="true" t="shared" si="1" ref="H3:H14">$C$39*F3</f>
        <v>459.96</v>
      </c>
      <c r="I3" s="6"/>
    </row>
    <row r="4" spans="1:9" ht="15">
      <c r="A4" s="8" t="s">
        <v>6</v>
      </c>
      <c r="B4" s="8" t="s">
        <v>12</v>
      </c>
      <c r="C4" s="15">
        <f>D4*2</f>
        <v>1462</v>
      </c>
      <c r="D4" s="15">
        <v>731</v>
      </c>
      <c r="E4" s="6"/>
      <c r="F4" s="4">
        <v>11</v>
      </c>
      <c r="G4" s="15">
        <f t="shared" si="0"/>
        <v>669.9</v>
      </c>
      <c r="H4" s="15">
        <f t="shared" si="1"/>
        <v>421.63</v>
      </c>
      <c r="I4" s="6"/>
    </row>
    <row r="5" spans="1:9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609</v>
      </c>
      <c r="H5" s="15">
        <f t="shared" si="1"/>
        <v>383.29999999999995</v>
      </c>
      <c r="I5" s="6"/>
    </row>
    <row r="6" spans="1:9" ht="15">
      <c r="A6" s="8" t="s">
        <v>8</v>
      </c>
      <c r="B6" s="8" t="s">
        <v>13</v>
      </c>
      <c r="C6" s="15">
        <f>D6*2</f>
        <v>920</v>
      </c>
      <c r="D6" s="15">
        <v>460</v>
      </c>
      <c r="E6" s="6"/>
      <c r="F6" s="4">
        <v>9</v>
      </c>
      <c r="G6" s="15">
        <f t="shared" si="0"/>
        <v>548.1</v>
      </c>
      <c r="H6" s="15">
        <f t="shared" si="1"/>
        <v>344.96999999999997</v>
      </c>
      <c r="I6" s="6"/>
    </row>
    <row r="7" spans="1:9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487.2</v>
      </c>
      <c r="H7" s="15">
        <f t="shared" si="1"/>
        <v>306.64</v>
      </c>
      <c r="I7" s="6"/>
    </row>
    <row r="8" spans="1:9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426.3</v>
      </c>
      <c r="H8" s="15">
        <f t="shared" si="1"/>
        <v>268.31</v>
      </c>
      <c r="I8" s="6"/>
    </row>
    <row r="9" spans="1:9" ht="15">
      <c r="A9" s="8" t="s">
        <v>4</v>
      </c>
      <c r="B9" s="9"/>
      <c r="C9" s="15">
        <f>SUM(C4:C8)</f>
        <v>8598</v>
      </c>
      <c r="D9" s="15">
        <f>SUM(D4:D8)</f>
        <v>4299</v>
      </c>
      <c r="E9" s="6"/>
      <c r="F9" s="4">
        <v>6</v>
      </c>
      <c r="G9" s="15">
        <f t="shared" si="0"/>
        <v>365.4</v>
      </c>
      <c r="H9" s="15">
        <f t="shared" si="1"/>
        <v>229.98</v>
      </c>
      <c r="I9" s="6"/>
    </row>
    <row r="10" spans="1:9" ht="15">
      <c r="A10" s="6"/>
      <c r="B10" s="6"/>
      <c r="C10" s="6"/>
      <c r="D10" s="6"/>
      <c r="E10" s="6"/>
      <c r="F10" s="4">
        <v>5</v>
      </c>
      <c r="G10" s="15">
        <f t="shared" si="0"/>
        <v>304.5</v>
      </c>
      <c r="H10" s="15">
        <f t="shared" si="1"/>
        <v>191.64999999999998</v>
      </c>
      <c r="I10" s="6"/>
    </row>
    <row r="11" spans="1:9" s="1" customFormat="1" ht="15">
      <c r="A11" s="26" t="s">
        <v>18</v>
      </c>
      <c r="B11" s="26"/>
      <c r="C11" s="26"/>
      <c r="D11" s="26"/>
      <c r="E11" s="3"/>
      <c r="F11" s="4">
        <v>4</v>
      </c>
      <c r="G11" s="15">
        <f t="shared" si="0"/>
        <v>243.6</v>
      </c>
      <c r="H11" s="15">
        <f t="shared" si="1"/>
        <v>153.32</v>
      </c>
      <c r="I11" s="3"/>
    </row>
    <row r="12" spans="1:9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182.7</v>
      </c>
      <c r="H12" s="15">
        <f t="shared" si="1"/>
        <v>114.99</v>
      </c>
      <c r="I12" s="6"/>
    </row>
    <row r="13" spans="1:9" ht="15">
      <c r="A13" s="8" t="s">
        <v>6</v>
      </c>
      <c r="B13" s="8" t="s">
        <v>12</v>
      </c>
      <c r="C13" s="15">
        <f>D13*2</f>
        <v>1462</v>
      </c>
      <c r="D13" s="15">
        <v>731</v>
      </c>
      <c r="E13" s="6"/>
      <c r="F13" s="4">
        <v>2</v>
      </c>
      <c r="G13" s="15">
        <f t="shared" si="0"/>
        <v>121.8</v>
      </c>
      <c r="H13" s="15">
        <f t="shared" si="1"/>
        <v>76.66</v>
      </c>
      <c r="I13" s="6"/>
    </row>
    <row r="14" spans="1:9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60.9</v>
      </c>
      <c r="H14" s="15">
        <f t="shared" si="1"/>
        <v>38.33</v>
      </c>
      <c r="I14" s="6"/>
    </row>
    <row r="15" spans="1:9" ht="15">
      <c r="A15" s="8" t="s">
        <v>8</v>
      </c>
      <c r="B15" s="8" t="s">
        <v>13</v>
      </c>
      <c r="C15" s="15">
        <f>D15*2</f>
        <v>920</v>
      </c>
      <c r="D15" s="15">
        <v>460</v>
      </c>
      <c r="E15" s="6"/>
      <c r="F15" s="6"/>
      <c r="G15" s="6"/>
      <c r="H15" s="6"/>
      <c r="I15" s="6"/>
    </row>
    <row r="16" spans="1:9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114</v>
      </c>
      <c r="G16" s="25"/>
      <c r="H16" s="25"/>
      <c r="I16" s="6"/>
    </row>
    <row r="17" spans="1:9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  <c r="I17" s="6"/>
    </row>
    <row r="18" spans="1:9" ht="15">
      <c r="A18" s="8" t="s">
        <v>4</v>
      </c>
      <c r="B18" s="9"/>
      <c r="C18" s="15">
        <f>SUM(C13:C17)</f>
        <v>9752</v>
      </c>
      <c r="D18" s="15">
        <f>SUM(D13:D17)</f>
        <v>4876</v>
      </c>
      <c r="E18" s="6"/>
      <c r="F18" s="24">
        <v>53</v>
      </c>
      <c r="G18" s="24">
        <f>F18*12</f>
        <v>636</v>
      </c>
      <c r="H18" s="24">
        <f>G18*2</f>
        <v>1272</v>
      </c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s="1" customFormat="1" ht="15">
      <c r="A20" s="26" t="s">
        <v>19</v>
      </c>
      <c r="B20" s="26"/>
      <c r="C20" s="26"/>
      <c r="D20" s="26"/>
      <c r="E20" s="3"/>
      <c r="F20" s="3"/>
      <c r="G20" s="3"/>
      <c r="H20" s="3"/>
      <c r="I20" s="3"/>
    </row>
    <row r="21" spans="1:9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</row>
    <row r="22" spans="1:9" ht="15">
      <c r="A22" s="8" t="s">
        <v>6</v>
      </c>
      <c r="B22" s="8" t="s">
        <v>12</v>
      </c>
      <c r="C22" s="15">
        <f>D22*2</f>
        <v>1462</v>
      </c>
      <c r="D22" s="15">
        <v>731</v>
      </c>
      <c r="E22" s="6"/>
      <c r="F22" s="6"/>
      <c r="G22" s="6"/>
      <c r="H22" s="6"/>
      <c r="I22" s="6"/>
    </row>
    <row r="23" spans="1:9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</row>
    <row r="24" spans="1:9" ht="15">
      <c r="A24" s="8" t="s">
        <v>8</v>
      </c>
      <c r="B24" s="8" t="s">
        <v>13</v>
      </c>
      <c r="C24" s="15">
        <f>D24*2</f>
        <v>920</v>
      </c>
      <c r="D24" s="15">
        <v>460</v>
      </c>
      <c r="E24" s="6"/>
      <c r="F24" s="6"/>
      <c r="G24" s="6"/>
      <c r="H24" s="6"/>
      <c r="I24" s="6"/>
    </row>
    <row r="25" spans="1:9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5">
      <c r="A27" s="8" t="s">
        <v>4</v>
      </c>
      <c r="B27" s="9"/>
      <c r="C27" s="15">
        <f>SUM(C22:C26)</f>
        <v>13558</v>
      </c>
      <c r="D27" s="15">
        <f>SUM(D22:D26)</f>
        <v>6779</v>
      </c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s="1" customFormat="1" ht="15">
      <c r="A29" s="26" t="s">
        <v>20</v>
      </c>
      <c r="B29" s="26"/>
      <c r="C29" s="26"/>
      <c r="D29" s="26"/>
      <c r="E29" s="3"/>
      <c r="F29" s="3"/>
      <c r="G29" s="3"/>
      <c r="H29" s="3"/>
      <c r="I29" s="3"/>
    </row>
    <row r="30" spans="1:9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  <c r="I30" s="6"/>
    </row>
    <row r="31" spans="1:9" ht="15">
      <c r="A31" s="8" t="s">
        <v>6</v>
      </c>
      <c r="B31" s="8" t="s">
        <v>12</v>
      </c>
      <c r="C31" s="15">
        <f>D31*2</f>
        <v>1462</v>
      </c>
      <c r="D31" s="15">
        <v>731</v>
      </c>
      <c r="E31" s="6"/>
      <c r="F31" s="6"/>
      <c r="G31" s="6"/>
      <c r="H31" s="6"/>
      <c r="I31" s="6"/>
    </row>
    <row r="32" spans="1:9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  <c r="I32" s="6"/>
    </row>
    <row r="33" spans="1:9" ht="15">
      <c r="A33" s="8" t="s">
        <v>8</v>
      </c>
      <c r="B33" s="8" t="s">
        <v>13</v>
      </c>
      <c r="C33" s="15">
        <f>D33*2</f>
        <v>920</v>
      </c>
      <c r="D33" s="15">
        <v>460</v>
      </c>
      <c r="E33" s="6"/>
      <c r="F33" s="6"/>
      <c r="G33" s="6"/>
      <c r="H33" s="6"/>
      <c r="I33" s="6"/>
    </row>
    <row r="34" spans="1:9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5">
      <c r="A36" s="8" t="s">
        <v>4</v>
      </c>
      <c r="B36" s="9"/>
      <c r="C36" s="15">
        <f>SUM(C31:C35)</f>
        <v>15146</v>
      </c>
      <c r="D36" s="15">
        <f>SUM(D31:D35)</f>
        <v>7573</v>
      </c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10" t="s">
        <v>21</v>
      </c>
      <c r="B38" s="11" t="s">
        <v>22</v>
      </c>
      <c r="C38" s="10" t="s">
        <v>23</v>
      </c>
      <c r="D38" s="6"/>
      <c r="E38" s="6"/>
      <c r="F38" s="6"/>
      <c r="G38" s="6"/>
      <c r="H38" s="6"/>
      <c r="I38" s="6"/>
    </row>
    <row r="39" spans="1:9" ht="15">
      <c r="A39" s="10" t="s">
        <v>24</v>
      </c>
      <c r="B39" s="11">
        <v>60.9</v>
      </c>
      <c r="C39" s="11">
        <v>38.33</v>
      </c>
      <c r="D39" s="6"/>
      <c r="E39" s="6"/>
      <c r="F39" s="6"/>
      <c r="G39" s="6"/>
      <c r="H39" s="6"/>
      <c r="I39" s="6"/>
    </row>
    <row r="40" spans="1:9" ht="15">
      <c r="A40" s="10" t="s">
        <v>25</v>
      </c>
      <c r="B40" s="11">
        <v>133.9</v>
      </c>
      <c r="C40" s="11">
        <v>38.33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</sheetData>
  <sheetProtection/>
  <mergeCells count="6">
    <mergeCell ref="F16:H16"/>
    <mergeCell ref="A2:D2"/>
    <mergeCell ref="A11:D11"/>
    <mergeCell ref="A20:D20"/>
    <mergeCell ref="A29:D29"/>
    <mergeCell ref="A1:D1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H48" sqref="H48"/>
    </sheetView>
  </sheetViews>
  <sheetFormatPr defaultColWidth="9.140625" defaultRowHeight="15"/>
  <cols>
    <col min="1" max="1" width="11.57421875" style="7" bestFit="1" customWidth="1"/>
    <col min="2" max="2" width="17.28125" style="7" bestFit="1" customWidth="1"/>
    <col min="3" max="3" width="13.7109375" style="7" bestFit="1" customWidth="1"/>
    <col min="4" max="4" width="12.421875" style="7" bestFit="1" customWidth="1"/>
    <col min="5" max="5" width="9.140625" style="7" customWidth="1"/>
    <col min="6" max="6" width="7.00390625" style="7" bestFit="1" customWidth="1"/>
    <col min="7" max="8" width="9.57421875" style="7" bestFit="1" customWidth="1"/>
    <col min="9" max="16384" width="9.140625" style="7" customWidth="1"/>
  </cols>
  <sheetData>
    <row r="1" spans="1:7" ht="27">
      <c r="A1" s="27" t="s">
        <v>31</v>
      </c>
      <c r="B1" s="27"/>
      <c r="C1" s="27"/>
      <c r="D1" s="27"/>
      <c r="G1" s="16"/>
    </row>
    <row r="2" spans="1:9" ht="12.75">
      <c r="A2" s="26" t="s">
        <v>36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</row>
    <row r="3" spans="1:9" ht="12.7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624</v>
      </c>
      <c r="H3" s="14">
        <f aca="true" t="shared" si="1" ref="H3:H14">$C$57*F3</f>
        <v>459.96</v>
      </c>
      <c r="I3" s="6"/>
    </row>
    <row r="4" spans="1:9" ht="12.75">
      <c r="A4" s="8" t="s">
        <v>46</v>
      </c>
      <c r="B4" s="8" t="s">
        <v>12</v>
      </c>
      <c r="C4" s="15">
        <f>D4*2</f>
        <v>1248</v>
      </c>
      <c r="D4" s="15">
        <f>G3</f>
        <v>624</v>
      </c>
      <c r="E4" s="6"/>
      <c r="F4" s="4">
        <v>11</v>
      </c>
      <c r="G4" s="14">
        <f t="shared" si="0"/>
        <v>572</v>
      </c>
      <c r="H4" s="14">
        <f t="shared" si="1"/>
        <v>421.63</v>
      </c>
      <c r="I4" s="6"/>
    </row>
    <row r="5" spans="1:9" ht="12.7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520</v>
      </c>
      <c r="H5" s="14">
        <f t="shared" si="1"/>
        <v>383.29999999999995</v>
      </c>
      <c r="I5" s="6"/>
    </row>
    <row r="6" spans="1:9" ht="12.7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4">
        <f t="shared" si="0"/>
        <v>468</v>
      </c>
      <c r="H6" s="14">
        <f t="shared" si="1"/>
        <v>344.96999999999997</v>
      </c>
      <c r="I6" s="6"/>
    </row>
    <row r="7" spans="1:9" ht="12.7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416</v>
      </c>
      <c r="H7" s="14">
        <f t="shared" si="1"/>
        <v>306.64</v>
      </c>
      <c r="I7" s="6"/>
    </row>
    <row r="8" spans="1:9" ht="12.7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364</v>
      </c>
      <c r="H8" s="14">
        <f t="shared" si="1"/>
        <v>268.31</v>
      </c>
      <c r="I8" s="6"/>
    </row>
    <row r="9" spans="1:9" ht="12.75">
      <c r="A9" s="8" t="s">
        <v>4</v>
      </c>
      <c r="B9" s="9"/>
      <c r="C9" s="15">
        <f>SUM(C4:C8)</f>
        <v>8383.92</v>
      </c>
      <c r="D9" s="15">
        <f>SUM(D4:D8)</f>
        <v>4191.96</v>
      </c>
      <c r="E9" s="6"/>
      <c r="F9" s="4">
        <v>6</v>
      </c>
      <c r="G9" s="14">
        <f t="shared" si="0"/>
        <v>312</v>
      </c>
      <c r="H9" s="14">
        <f t="shared" si="1"/>
        <v>229.98</v>
      </c>
      <c r="I9" s="6"/>
    </row>
    <row r="10" spans="1:9" ht="12.75">
      <c r="A10" s="12"/>
      <c r="B10" s="13"/>
      <c r="C10" s="12"/>
      <c r="D10" s="12"/>
      <c r="E10" s="6"/>
      <c r="F10" s="4">
        <v>5</v>
      </c>
      <c r="G10" s="14">
        <f t="shared" si="0"/>
        <v>260</v>
      </c>
      <c r="H10" s="14">
        <f t="shared" si="1"/>
        <v>191.64999999999998</v>
      </c>
      <c r="I10" s="6"/>
    </row>
    <row r="11" spans="1:9" ht="12.75">
      <c r="A11" s="26" t="s">
        <v>37</v>
      </c>
      <c r="B11" s="26"/>
      <c r="C11" s="26"/>
      <c r="D11" s="26"/>
      <c r="E11" s="3"/>
      <c r="F11" s="4">
        <v>4</v>
      </c>
      <c r="G11" s="14">
        <f t="shared" si="0"/>
        <v>208</v>
      </c>
      <c r="H11" s="14">
        <f t="shared" si="1"/>
        <v>153.32</v>
      </c>
      <c r="I11" s="6"/>
    </row>
    <row r="12" spans="1:9" ht="12.7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156</v>
      </c>
      <c r="H12" s="14">
        <f t="shared" si="1"/>
        <v>114.99</v>
      </c>
      <c r="I12" s="6"/>
    </row>
    <row r="13" spans="1:9" ht="12.75">
      <c r="A13" s="8" t="s">
        <v>46</v>
      </c>
      <c r="B13" s="8" t="s">
        <v>12</v>
      </c>
      <c r="C13" s="15">
        <f>D13*2</f>
        <v>1248</v>
      </c>
      <c r="D13" s="15">
        <f>D4</f>
        <v>624</v>
      </c>
      <c r="E13" s="6"/>
      <c r="F13" s="4">
        <v>2</v>
      </c>
      <c r="G13" s="14">
        <f t="shared" si="0"/>
        <v>104</v>
      </c>
      <c r="H13" s="14">
        <f t="shared" si="1"/>
        <v>76.66</v>
      </c>
      <c r="I13" s="6"/>
    </row>
    <row r="14" spans="1:9" ht="12.7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52</v>
      </c>
      <c r="H14" s="14">
        <f t="shared" si="1"/>
        <v>38.33</v>
      </c>
      <c r="I14" s="6"/>
    </row>
    <row r="15" spans="1:9" ht="12.7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</row>
    <row r="16" spans="1:9" ht="12.7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114</v>
      </c>
      <c r="G16" s="25"/>
      <c r="H16" s="25"/>
      <c r="I16" s="6"/>
    </row>
    <row r="17" spans="1:9" ht="12.7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  <c r="I17" s="6"/>
    </row>
    <row r="18" spans="1:9" ht="12.75">
      <c r="A18" s="8" t="s">
        <v>4</v>
      </c>
      <c r="B18" s="9"/>
      <c r="C18" s="15">
        <f>SUM(C13:C17)</f>
        <v>9537.92</v>
      </c>
      <c r="D18" s="15">
        <f>SUM(D13:D17)</f>
        <v>4768.96</v>
      </c>
      <c r="E18" s="6"/>
      <c r="F18" s="24">
        <v>47.5</v>
      </c>
      <c r="G18" s="24">
        <f>F18*12</f>
        <v>570</v>
      </c>
      <c r="H18" s="24">
        <f>G18*2</f>
        <v>1140</v>
      </c>
      <c r="I18" s="6"/>
    </row>
    <row r="19" spans="1:9" ht="12.75">
      <c r="A19" s="12"/>
      <c r="B19" s="13"/>
      <c r="C19" s="12"/>
      <c r="D19" s="12"/>
      <c r="E19" s="6"/>
      <c r="F19" s="6"/>
      <c r="G19" s="6"/>
      <c r="H19" s="6"/>
      <c r="I19" s="6"/>
    </row>
    <row r="20" spans="1:9" ht="12.75">
      <c r="A20" s="26" t="s">
        <v>47</v>
      </c>
      <c r="B20" s="26"/>
      <c r="C20" s="26"/>
      <c r="D20" s="26"/>
      <c r="E20" s="6"/>
      <c r="F20" s="6"/>
      <c r="G20" s="6"/>
      <c r="H20" s="6"/>
      <c r="I20" s="6"/>
    </row>
    <row r="21" spans="1:9" ht="12.7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</row>
    <row r="22" spans="1:9" ht="12.75">
      <c r="A22" s="8" t="s">
        <v>46</v>
      </c>
      <c r="B22" s="8" t="s">
        <v>12</v>
      </c>
      <c r="C22" s="15">
        <f>D22*2</f>
        <v>1248</v>
      </c>
      <c r="D22" s="15">
        <f>D4</f>
        <v>624</v>
      </c>
      <c r="E22" s="6"/>
      <c r="F22" s="6"/>
      <c r="G22" s="6"/>
      <c r="H22" s="6"/>
      <c r="I22" s="6"/>
    </row>
    <row r="23" spans="1:9" ht="12.7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</row>
    <row r="24" spans="1:9" ht="12.7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</row>
    <row r="25" spans="1:9" ht="12.7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2.7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2.75">
      <c r="A27" s="8" t="s">
        <v>4</v>
      </c>
      <c r="B27" s="9"/>
      <c r="C27" s="15">
        <f>SUM(C22:C26)</f>
        <v>13343.92</v>
      </c>
      <c r="D27" s="15">
        <f>SUM(D22:D26)</f>
        <v>6671.96</v>
      </c>
      <c r="E27" s="6"/>
      <c r="F27" s="6"/>
      <c r="G27" s="6"/>
      <c r="H27" s="6"/>
      <c r="I27" s="6"/>
    </row>
    <row r="28" spans="1:9" ht="12.75">
      <c r="A28" s="12"/>
      <c r="B28" s="13"/>
      <c r="C28" s="12"/>
      <c r="D28" s="12"/>
      <c r="E28" s="6"/>
      <c r="F28" s="6"/>
      <c r="G28" s="6"/>
      <c r="H28" s="6"/>
      <c r="I28" s="6"/>
    </row>
    <row r="29" spans="1:9" ht="12.75">
      <c r="A29" s="26" t="s">
        <v>48</v>
      </c>
      <c r="B29" s="26"/>
      <c r="C29" s="26"/>
      <c r="D29" s="26"/>
      <c r="E29" s="6"/>
      <c r="F29" s="6"/>
      <c r="G29" s="6"/>
      <c r="H29" s="6"/>
      <c r="I29" s="6"/>
    </row>
    <row r="30" spans="1:9" ht="12.7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</row>
    <row r="31" spans="1:9" ht="12.75">
      <c r="A31" s="8" t="s">
        <v>46</v>
      </c>
      <c r="B31" s="8" t="s">
        <v>12</v>
      </c>
      <c r="C31" s="15">
        <f>D31*2</f>
        <v>1248</v>
      </c>
      <c r="D31" s="15">
        <f>D4</f>
        <v>624</v>
      </c>
      <c r="E31" s="6"/>
      <c r="F31" s="6"/>
      <c r="G31" s="6"/>
      <c r="H31" s="6"/>
      <c r="I31" s="6"/>
    </row>
    <row r="32" spans="1:9" ht="12.75">
      <c r="A32" s="8" t="s">
        <v>11</v>
      </c>
      <c r="B32" s="8" t="s">
        <v>14</v>
      </c>
      <c r="C32" s="15">
        <f>D32*2</f>
        <v>7746</v>
      </c>
      <c r="D32" s="15">
        <v>3873</v>
      </c>
      <c r="E32" s="6"/>
      <c r="F32" s="6"/>
      <c r="G32" s="6"/>
      <c r="H32" s="6"/>
      <c r="I32" s="6"/>
    </row>
    <row r="33" spans="1:9" ht="12.7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</row>
    <row r="34" spans="1:9" ht="12.7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2.7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2.75">
      <c r="A36" s="8" t="s">
        <v>4</v>
      </c>
      <c r="B36" s="9"/>
      <c r="C36" s="15">
        <f>SUM(C31:C35)</f>
        <v>14497.92</v>
      </c>
      <c r="D36" s="15">
        <f>SUM(D31:D35)</f>
        <v>7248.96</v>
      </c>
      <c r="E36" s="6"/>
      <c r="F36" s="6"/>
      <c r="G36" s="6"/>
      <c r="H36" s="6"/>
      <c r="I36" s="6"/>
    </row>
    <row r="37" spans="1:9" ht="12.75">
      <c r="A37" s="12"/>
      <c r="B37" s="13"/>
      <c r="C37" s="12"/>
      <c r="D37" s="12"/>
      <c r="E37" s="6"/>
      <c r="F37" s="6"/>
      <c r="G37" s="6"/>
      <c r="H37" s="6"/>
      <c r="I37" s="6"/>
    </row>
    <row r="38" spans="1:9" ht="12.75">
      <c r="A38" s="26" t="s">
        <v>38</v>
      </c>
      <c r="B38" s="26"/>
      <c r="C38" s="26"/>
      <c r="D38" s="26"/>
      <c r="E38" s="6"/>
      <c r="F38" s="6"/>
      <c r="G38" s="6"/>
      <c r="H38" s="6"/>
      <c r="I38" s="6"/>
    </row>
    <row r="39" spans="1:9" ht="12.7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</row>
    <row r="40" spans="1:9" ht="12.75">
      <c r="A40" s="8" t="s">
        <v>46</v>
      </c>
      <c r="B40" s="8" t="s">
        <v>12</v>
      </c>
      <c r="C40" s="15">
        <f>D40*2</f>
        <v>1248</v>
      </c>
      <c r="D40" s="15">
        <f>D4</f>
        <v>624</v>
      </c>
      <c r="E40" s="6"/>
      <c r="F40" s="6"/>
      <c r="G40" s="6"/>
      <c r="H40" s="6"/>
      <c r="I40" s="6"/>
    </row>
    <row r="41" spans="1:9" ht="12.75">
      <c r="A41" s="8" t="s">
        <v>11</v>
      </c>
      <c r="B41" s="8" t="s">
        <v>14</v>
      </c>
      <c r="C41" s="15">
        <f>D41*2</f>
        <v>7746</v>
      </c>
      <c r="D41" s="15">
        <v>3873</v>
      </c>
      <c r="E41" s="6"/>
      <c r="F41" s="6"/>
      <c r="G41" s="6"/>
      <c r="H41" s="6"/>
      <c r="I41" s="6"/>
    </row>
    <row r="42" spans="1:9" ht="12.75">
      <c r="A42" s="8" t="s">
        <v>8</v>
      </c>
      <c r="B42" s="8" t="s">
        <v>13</v>
      </c>
      <c r="C42" s="15">
        <f>D42*2</f>
        <v>919.92</v>
      </c>
      <c r="D42" s="15">
        <f>D6</f>
        <v>459.96</v>
      </c>
      <c r="E42" s="6"/>
      <c r="F42" s="6"/>
      <c r="G42" s="6"/>
      <c r="H42" s="6"/>
      <c r="I42" s="6"/>
    </row>
    <row r="43" spans="1:9" ht="12.7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</row>
    <row r="44" spans="1:9" ht="12.7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</row>
    <row r="45" spans="1:9" ht="12.75">
      <c r="A45" s="8" t="s">
        <v>4</v>
      </c>
      <c r="B45" s="9"/>
      <c r="C45" s="15">
        <f>SUM(C40:C44)</f>
        <v>13343.92</v>
      </c>
      <c r="D45" s="15">
        <f>SUM(D40:D44)</f>
        <v>6671.96</v>
      </c>
      <c r="E45" s="6"/>
      <c r="F45" s="6"/>
      <c r="G45" s="6"/>
      <c r="H45" s="6"/>
      <c r="I45" s="6"/>
    </row>
    <row r="46" spans="1:9" ht="12.75">
      <c r="A46" s="12"/>
      <c r="B46" s="13"/>
      <c r="C46" s="12"/>
      <c r="D46" s="12"/>
      <c r="E46" s="6"/>
      <c r="F46" s="6"/>
      <c r="G46" s="6"/>
      <c r="H46" s="6"/>
      <c r="I46" s="6"/>
    </row>
    <row r="47" spans="1:9" ht="12.75">
      <c r="A47" s="26" t="s">
        <v>39</v>
      </c>
      <c r="B47" s="26"/>
      <c r="C47" s="26"/>
      <c r="D47" s="26"/>
      <c r="E47" s="6"/>
      <c r="F47" s="6"/>
      <c r="G47" s="6"/>
      <c r="H47" s="6"/>
      <c r="I47" s="6"/>
    </row>
    <row r="48" spans="1:9" ht="12.7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</row>
    <row r="49" spans="1:9" ht="12.75">
      <c r="A49" s="8" t="s">
        <v>46</v>
      </c>
      <c r="B49" s="8" t="s">
        <v>12</v>
      </c>
      <c r="C49" s="15">
        <f>D49*2</f>
        <v>1248</v>
      </c>
      <c r="D49" s="15">
        <f>D4</f>
        <v>624</v>
      </c>
      <c r="E49" s="6"/>
      <c r="F49" s="6"/>
      <c r="G49" s="6"/>
      <c r="H49" s="6"/>
      <c r="I49" s="6"/>
    </row>
    <row r="50" spans="1:9" ht="12.7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</row>
    <row r="51" spans="1:9" ht="12.75">
      <c r="A51" s="8" t="s">
        <v>8</v>
      </c>
      <c r="B51" s="8" t="s">
        <v>13</v>
      </c>
      <c r="C51" s="15">
        <f>D51*2</f>
        <v>919.92</v>
      </c>
      <c r="D51" s="15">
        <f>D6</f>
        <v>459.96</v>
      </c>
      <c r="E51" s="6"/>
      <c r="F51" s="6"/>
      <c r="G51" s="6"/>
      <c r="H51" s="6"/>
      <c r="I51" s="6"/>
    </row>
    <row r="52" spans="1:9" ht="12.7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</row>
    <row r="53" spans="1:9" ht="12.7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</row>
    <row r="54" spans="1:9" ht="12.75">
      <c r="A54" s="8" t="s">
        <v>4</v>
      </c>
      <c r="B54" s="9"/>
      <c r="C54" s="15">
        <f>SUM(C49:C53)</f>
        <v>14931.92</v>
      </c>
      <c r="D54" s="15">
        <f>SUM(D49:D53)</f>
        <v>7465.96</v>
      </c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10" t="s">
        <v>31</v>
      </c>
      <c r="B56" s="11" t="s">
        <v>22</v>
      </c>
      <c r="C56" s="10" t="s">
        <v>23</v>
      </c>
      <c r="D56" s="6"/>
      <c r="E56" s="6"/>
      <c r="F56" s="6"/>
      <c r="G56" s="6"/>
      <c r="H56" s="6"/>
      <c r="I56" s="6"/>
    </row>
    <row r="57" spans="1:9" ht="12.75">
      <c r="A57" s="10" t="s">
        <v>24</v>
      </c>
      <c r="B57" s="11">
        <v>52</v>
      </c>
      <c r="C57" s="11">
        <v>38.33</v>
      </c>
      <c r="D57" s="6"/>
      <c r="E57" s="6"/>
      <c r="F57" s="6"/>
      <c r="G57" s="6"/>
      <c r="H57" s="6"/>
      <c r="I57" s="6"/>
    </row>
    <row r="58" spans="1:9" ht="12.75">
      <c r="A58" s="10" t="s">
        <v>25</v>
      </c>
      <c r="B58" s="11">
        <v>140.5</v>
      </c>
      <c r="C58" s="11">
        <v>38.33</v>
      </c>
      <c r="D58" s="6"/>
      <c r="E58" s="6"/>
      <c r="F58" s="6"/>
      <c r="G58" s="6"/>
      <c r="H58" s="6"/>
      <c r="I58" s="6"/>
    </row>
  </sheetData>
  <sheetProtection/>
  <mergeCells count="8">
    <mergeCell ref="F16:H16"/>
    <mergeCell ref="A1:D1"/>
    <mergeCell ref="A2:D2"/>
    <mergeCell ref="A11:D11"/>
    <mergeCell ref="A38:D38"/>
    <mergeCell ref="A47:D47"/>
    <mergeCell ref="A20:D20"/>
    <mergeCell ref="A29:D29"/>
  </mergeCells>
  <printOptions/>
  <pageMargins left="0.25" right="0.25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2.28125" style="0" bestFit="1" customWidth="1"/>
    <col min="2" max="2" width="18.28125" style="0" bestFit="1" customWidth="1"/>
    <col min="3" max="3" width="14.8515625" style="0" bestFit="1" customWidth="1"/>
    <col min="4" max="4" width="13.7109375" style="0" bestFit="1" customWidth="1"/>
    <col min="6" max="6" width="7.00390625" style="0" bestFit="1" customWidth="1"/>
    <col min="7" max="7" width="9.00390625" style="0" bestFit="1" customWidth="1"/>
    <col min="8" max="8" width="9.421875" style="0" bestFit="1" customWidth="1"/>
  </cols>
  <sheetData>
    <row r="1" spans="1:8" ht="26.25">
      <c r="A1" s="28" t="s">
        <v>30</v>
      </c>
      <c r="B1" s="28"/>
      <c r="C1" s="28"/>
      <c r="D1" s="28"/>
      <c r="E1" s="2"/>
      <c r="F1" s="2"/>
      <c r="G1" s="2"/>
      <c r="H1" s="2"/>
    </row>
    <row r="2" spans="1:8" ht="15">
      <c r="A2" s="26" t="s">
        <v>40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</row>
    <row r="3" spans="1:8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684</v>
      </c>
      <c r="H3" s="15">
        <f aca="true" t="shared" si="1" ref="H3:H14">$C$39*F3</f>
        <v>459.96</v>
      </c>
    </row>
    <row r="4" spans="1:8" ht="15">
      <c r="A4" s="8" t="s">
        <v>45</v>
      </c>
      <c r="B4" s="8" t="s">
        <v>12</v>
      </c>
      <c r="C4" s="15">
        <f>D4*2</f>
        <v>1368</v>
      </c>
      <c r="D4" s="15">
        <f>G3</f>
        <v>684</v>
      </c>
      <c r="E4" s="6"/>
      <c r="F4" s="4">
        <v>11</v>
      </c>
      <c r="G4" s="15">
        <f t="shared" si="0"/>
        <v>627</v>
      </c>
      <c r="H4" s="15">
        <f t="shared" si="1"/>
        <v>421.63</v>
      </c>
    </row>
    <row r="5" spans="1:8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570</v>
      </c>
      <c r="H5" s="15">
        <f t="shared" si="1"/>
        <v>383.29999999999995</v>
      </c>
    </row>
    <row r="6" spans="1:8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5">
        <f t="shared" si="0"/>
        <v>513</v>
      </c>
      <c r="H6" s="15">
        <f t="shared" si="1"/>
        <v>344.96999999999997</v>
      </c>
    </row>
    <row r="7" spans="1:8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456</v>
      </c>
      <c r="H7" s="15">
        <f t="shared" si="1"/>
        <v>306.64</v>
      </c>
    </row>
    <row r="8" spans="1:8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399</v>
      </c>
      <c r="H8" s="15">
        <f t="shared" si="1"/>
        <v>268.31</v>
      </c>
    </row>
    <row r="9" spans="1:8" ht="15">
      <c r="A9" s="8" t="s">
        <v>4</v>
      </c>
      <c r="B9" s="9"/>
      <c r="C9" s="15">
        <f>SUM(C4:C8)</f>
        <v>8503.92</v>
      </c>
      <c r="D9" s="15">
        <f>SUM(D4:D8)</f>
        <v>4251.96</v>
      </c>
      <c r="E9" s="6"/>
      <c r="F9" s="4">
        <v>6</v>
      </c>
      <c r="G9" s="15">
        <f t="shared" si="0"/>
        <v>342</v>
      </c>
      <c r="H9" s="15">
        <f t="shared" si="1"/>
        <v>229.98</v>
      </c>
    </row>
    <row r="10" spans="1:8" ht="15">
      <c r="A10" s="6"/>
      <c r="B10" s="6"/>
      <c r="C10" s="6"/>
      <c r="D10" s="6"/>
      <c r="E10" s="6"/>
      <c r="F10" s="4">
        <v>5</v>
      </c>
      <c r="G10" s="15">
        <f t="shared" si="0"/>
        <v>285</v>
      </c>
      <c r="H10" s="15">
        <f t="shared" si="1"/>
        <v>191.64999999999998</v>
      </c>
    </row>
    <row r="11" spans="1:8" ht="15">
      <c r="A11" s="26" t="s">
        <v>41</v>
      </c>
      <c r="B11" s="26"/>
      <c r="C11" s="26"/>
      <c r="D11" s="26"/>
      <c r="E11" s="3"/>
      <c r="F11" s="4">
        <v>4</v>
      </c>
      <c r="G11" s="15">
        <f t="shared" si="0"/>
        <v>228</v>
      </c>
      <c r="H11" s="15">
        <f t="shared" si="1"/>
        <v>153.32</v>
      </c>
    </row>
    <row r="12" spans="1:8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171</v>
      </c>
      <c r="H12" s="15">
        <f t="shared" si="1"/>
        <v>114.99</v>
      </c>
    </row>
    <row r="13" spans="1:8" ht="15">
      <c r="A13" s="8" t="s">
        <v>45</v>
      </c>
      <c r="B13" s="8" t="s">
        <v>12</v>
      </c>
      <c r="C13" s="15">
        <f>D13*2</f>
        <v>1368</v>
      </c>
      <c r="D13" s="15">
        <f>D4</f>
        <v>684</v>
      </c>
      <c r="E13" s="6"/>
      <c r="F13" s="4">
        <v>2</v>
      </c>
      <c r="G13" s="15">
        <f t="shared" si="0"/>
        <v>114</v>
      </c>
      <c r="H13" s="15">
        <f t="shared" si="1"/>
        <v>76.66</v>
      </c>
    </row>
    <row r="14" spans="1:8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57</v>
      </c>
      <c r="H14" s="15">
        <f t="shared" si="1"/>
        <v>38.33</v>
      </c>
    </row>
    <row r="15" spans="1:8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</row>
    <row r="16" spans="1:8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114</v>
      </c>
      <c r="G16" s="25"/>
      <c r="H16" s="25"/>
    </row>
    <row r="17" spans="1:8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</row>
    <row r="18" spans="1:8" ht="15">
      <c r="A18" s="8" t="s">
        <v>4</v>
      </c>
      <c r="B18" s="9"/>
      <c r="C18" s="15">
        <f>SUM(C13:C17)</f>
        <v>9657.92</v>
      </c>
      <c r="D18" s="15">
        <f>SUM(D13:D17)</f>
        <v>4828.96</v>
      </c>
      <c r="E18" s="6"/>
      <c r="F18" s="24">
        <v>54</v>
      </c>
      <c r="G18" s="24">
        <f>F18*12</f>
        <v>648</v>
      </c>
      <c r="H18" s="24">
        <f>G18*2</f>
        <v>1296</v>
      </c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26" t="s">
        <v>42</v>
      </c>
      <c r="B20" s="26"/>
      <c r="C20" s="26"/>
      <c r="D20" s="26"/>
      <c r="E20" s="3"/>
      <c r="F20" s="3"/>
      <c r="G20" s="3"/>
      <c r="H20" s="3"/>
    </row>
    <row r="21" spans="1:8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</row>
    <row r="22" spans="1:8" ht="15">
      <c r="A22" s="8" t="s">
        <v>45</v>
      </c>
      <c r="B22" s="8" t="s">
        <v>12</v>
      </c>
      <c r="C22" s="15">
        <f>D22*2</f>
        <v>1368</v>
      </c>
      <c r="D22" s="15">
        <f>D4</f>
        <v>684</v>
      </c>
      <c r="E22" s="6"/>
      <c r="F22" s="6"/>
      <c r="G22" s="6"/>
      <c r="H22" s="6"/>
    </row>
    <row r="23" spans="1:8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</row>
    <row r="24" spans="1:8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</row>
    <row r="25" spans="1:8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</row>
    <row r="26" spans="1:8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</row>
    <row r="27" spans="1:8" ht="15">
      <c r="A27" s="8" t="s">
        <v>4</v>
      </c>
      <c r="B27" s="9"/>
      <c r="C27" s="15">
        <f>SUM(C22:C26)</f>
        <v>13463.92</v>
      </c>
      <c r="D27" s="15">
        <f>SUM(D22:D26)</f>
        <v>6731.96</v>
      </c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26" t="s">
        <v>43</v>
      </c>
      <c r="B29" s="26"/>
      <c r="C29" s="26"/>
      <c r="D29" s="26"/>
      <c r="E29" s="3"/>
      <c r="F29" s="3"/>
      <c r="G29" s="3"/>
      <c r="H29" s="3"/>
    </row>
    <row r="30" spans="1:8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</row>
    <row r="31" spans="1:8" ht="15">
      <c r="A31" s="8" t="s">
        <v>45</v>
      </c>
      <c r="B31" s="8" t="s">
        <v>12</v>
      </c>
      <c r="C31" s="15">
        <f>D31*2</f>
        <v>1368</v>
      </c>
      <c r="D31" s="15">
        <f>D4</f>
        <v>684</v>
      </c>
      <c r="E31" s="6"/>
      <c r="F31" s="6"/>
      <c r="G31" s="6"/>
      <c r="H31" s="6"/>
    </row>
    <row r="32" spans="1:8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</row>
    <row r="33" spans="1:8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</row>
    <row r="34" spans="1:8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</row>
    <row r="35" spans="1:8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</row>
    <row r="36" spans="1:8" ht="15">
      <c r="A36" s="8" t="s">
        <v>4</v>
      </c>
      <c r="B36" s="9"/>
      <c r="C36" s="15">
        <f>SUM(C31:C35)</f>
        <v>15051.92</v>
      </c>
      <c r="D36" s="15">
        <f>SUM(D31:D35)</f>
        <v>7525.96</v>
      </c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10" t="s">
        <v>30</v>
      </c>
      <c r="B38" s="11" t="s">
        <v>22</v>
      </c>
      <c r="C38" s="10" t="s">
        <v>23</v>
      </c>
      <c r="D38" s="6"/>
      <c r="E38" s="6"/>
      <c r="F38" s="6"/>
      <c r="G38" s="6"/>
      <c r="H38" s="6"/>
    </row>
    <row r="39" spans="1:8" ht="15">
      <c r="A39" s="10" t="s">
        <v>24</v>
      </c>
      <c r="B39" s="11">
        <v>57</v>
      </c>
      <c r="C39" s="11">
        <v>38.33</v>
      </c>
      <c r="D39" s="6"/>
      <c r="E39" s="6"/>
      <c r="F39" s="6"/>
      <c r="G39" s="6"/>
      <c r="H39" s="6"/>
    </row>
    <row r="40" spans="1:8" ht="15">
      <c r="A40" s="10" t="s">
        <v>25</v>
      </c>
      <c r="B40" s="11">
        <v>136</v>
      </c>
      <c r="C40" s="11">
        <v>38.33</v>
      </c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sheetProtection/>
  <mergeCells count="6">
    <mergeCell ref="F16:H16"/>
    <mergeCell ref="A1:D1"/>
    <mergeCell ref="A2:D2"/>
    <mergeCell ref="A11:D11"/>
    <mergeCell ref="A20:D20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26" sqref="E26"/>
    </sheetView>
  </sheetViews>
  <sheetFormatPr defaultColWidth="9.140625" defaultRowHeight="15"/>
  <cols>
    <col min="1" max="1" width="12.28125" style="0" bestFit="1" customWidth="1"/>
    <col min="2" max="2" width="18.28125" style="0" bestFit="1" customWidth="1"/>
    <col min="3" max="3" width="14.8515625" style="0" bestFit="1" customWidth="1"/>
    <col min="4" max="4" width="13.7109375" style="0" bestFit="1" customWidth="1"/>
    <col min="6" max="6" width="7.00390625" style="0" bestFit="1" customWidth="1"/>
    <col min="7" max="7" width="9.00390625" style="0" bestFit="1" customWidth="1"/>
    <col min="8" max="8" width="9.421875" style="0" bestFit="1" customWidth="1"/>
  </cols>
  <sheetData>
    <row r="1" spans="1:8" ht="26.25">
      <c r="A1" s="28" t="s">
        <v>29</v>
      </c>
      <c r="B1" s="28"/>
      <c r="C1" s="28"/>
      <c r="D1" s="28"/>
      <c r="E1" s="2"/>
      <c r="F1" s="2"/>
      <c r="G1" s="2"/>
      <c r="H1" s="2"/>
    </row>
    <row r="2" spans="1:9" ht="15">
      <c r="A2" s="26" t="s">
        <v>32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</row>
    <row r="3" spans="1:9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660</v>
      </c>
      <c r="H3" s="15">
        <f aca="true" t="shared" si="1" ref="H3:H14">$C$39*F3</f>
        <v>459.96</v>
      </c>
      <c r="I3" s="6"/>
    </row>
    <row r="4" spans="1:9" ht="15">
      <c r="A4" s="8" t="s">
        <v>44</v>
      </c>
      <c r="B4" s="8" t="s">
        <v>12</v>
      </c>
      <c r="C4" s="15">
        <f>D4*2</f>
        <v>1320</v>
      </c>
      <c r="D4" s="15">
        <f>G3</f>
        <v>660</v>
      </c>
      <c r="E4" s="6"/>
      <c r="F4" s="4">
        <v>11</v>
      </c>
      <c r="G4" s="15">
        <f t="shared" si="0"/>
        <v>605</v>
      </c>
      <c r="H4" s="15">
        <f t="shared" si="1"/>
        <v>421.63</v>
      </c>
      <c r="I4" s="6"/>
    </row>
    <row r="5" spans="1:9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550</v>
      </c>
      <c r="H5" s="15">
        <f t="shared" si="1"/>
        <v>383.29999999999995</v>
      </c>
      <c r="I5" s="6"/>
    </row>
    <row r="6" spans="1:9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5">
        <f t="shared" si="0"/>
        <v>495</v>
      </c>
      <c r="H6" s="15">
        <f t="shared" si="1"/>
        <v>344.96999999999997</v>
      </c>
      <c r="I6" s="6"/>
    </row>
    <row r="7" spans="1:9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440</v>
      </c>
      <c r="H7" s="15">
        <f t="shared" si="1"/>
        <v>306.64</v>
      </c>
      <c r="I7" s="6"/>
    </row>
    <row r="8" spans="1:9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385</v>
      </c>
      <c r="H8" s="15">
        <f t="shared" si="1"/>
        <v>268.31</v>
      </c>
      <c r="I8" s="6"/>
    </row>
    <row r="9" spans="1:9" ht="15">
      <c r="A9" s="8" t="s">
        <v>4</v>
      </c>
      <c r="B9" s="9"/>
      <c r="C9" s="15">
        <f>SUM(C4:C8)</f>
        <v>8455.92</v>
      </c>
      <c r="D9" s="15">
        <f>SUM(D4:D8)</f>
        <v>4227.96</v>
      </c>
      <c r="E9" s="6"/>
      <c r="F9" s="4">
        <v>6</v>
      </c>
      <c r="G9" s="15">
        <f t="shared" si="0"/>
        <v>330</v>
      </c>
      <c r="H9" s="15">
        <f t="shared" si="1"/>
        <v>229.98</v>
      </c>
      <c r="I9" s="6"/>
    </row>
    <row r="10" spans="1:9" ht="15">
      <c r="A10" s="6"/>
      <c r="B10" s="6"/>
      <c r="C10" s="6"/>
      <c r="D10" s="6"/>
      <c r="E10" s="6"/>
      <c r="F10" s="4">
        <v>5</v>
      </c>
      <c r="G10" s="15">
        <f t="shared" si="0"/>
        <v>275</v>
      </c>
      <c r="H10" s="15">
        <f t="shared" si="1"/>
        <v>191.64999999999998</v>
      </c>
      <c r="I10" s="6"/>
    </row>
    <row r="11" spans="1:9" ht="15">
      <c r="A11" s="26" t="s">
        <v>33</v>
      </c>
      <c r="B11" s="26"/>
      <c r="C11" s="26"/>
      <c r="D11" s="26"/>
      <c r="E11" s="3"/>
      <c r="F11" s="4">
        <v>4</v>
      </c>
      <c r="G11" s="15">
        <f t="shared" si="0"/>
        <v>220</v>
      </c>
      <c r="H11" s="15">
        <f t="shared" si="1"/>
        <v>153.32</v>
      </c>
      <c r="I11" s="6"/>
    </row>
    <row r="12" spans="1:9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165</v>
      </c>
      <c r="H12" s="15">
        <f t="shared" si="1"/>
        <v>114.99</v>
      </c>
      <c r="I12" s="6"/>
    </row>
    <row r="13" spans="1:9" ht="15">
      <c r="A13" s="8" t="s">
        <v>44</v>
      </c>
      <c r="B13" s="8" t="s">
        <v>12</v>
      </c>
      <c r="C13" s="15">
        <f>D13*2</f>
        <v>1320</v>
      </c>
      <c r="D13" s="15">
        <f>D4</f>
        <v>660</v>
      </c>
      <c r="E13" s="6"/>
      <c r="F13" s="4">
        <v>2</v>
      </c>
      <c r="G13" s="15">
        <f t="shared" si="0"/>
        <v>110</v>
      </c>
      <c r="H13" s="15">
        <f t="shared" si="1"/>
        <v>76.66</v>
      </c>
      <c r="I13" s="6"/>
    </row>
    <row r="14" spans="1:9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55</v>
      </c>
      <c r="H14" s="15">
        <f t="shared" si="1"/>
        <v>38.33</v>
      </c>
      <c r="I14" s="6"/>
    </row>
    <row r="15" spans="1:9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</row>
    <row r="16" spans="1:9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114</v>
      </c>
      <c r="G16" s="25"/>
      <c r="H16" s="25"/>
      <c r="I16" s="6"/>
    </row>
    <row r="17" spans="1:9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115</v>
      </c>
      <c r="G17" s="8" t="s">
        <v>116</v>
      </c>
      <c r="H17" s="8" t="s">
        <v>117</v>
      </c>
      <c r="I17" s="6"/>
    </row>
    <row r="18" spans="1:9" ht="15">
      <c r="A18" s="8" t="s">
        <v>4</v>
      </c>
      <c r="B18" s="9"/>
      <c r="C18" s="15">
        <f>SUM(C13:C17)</f>
        <v>9609.92</v>
      </c>
      <c r="D18" s="15">
        <f>SUM(D13:D17)</f>
        <v>4804.96</v>
      </c>
      <c r="E18" s="6"/>
      <c r="F18" s="24">
        <v>51.25</v>
      </c>
      <c r="G18" s="24">
        <f>F18*12</f>
        <v>615</v>
      </c>
      <c r="H18" s="24">
        <f>G18*2</f>
        <v>1230</v>
      </c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26" t="s">
        <v>34</v>
      </c>
      <c r="B20" s="26"/>
      <c r="C20" s="26"/>
      <c r="D20" s="26"/>
      <c r="E20" s="3"/>
      <c r="F20" s="3"/>
      <c r="G20" s="3"/>
      <c r="H20" s="3"/>
      <c r="I20" s="6"/>
    </row>
    <row r="21" spans="1:9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</row>
    <row r="22" spans="1:9" ht="15">
      <c r="A22" s="8" t="s">
        <v>44</v>
      </c>
      <c r="B22" s="8" t="s">
        <v>12</v>
      </c>
      <c r="C22" s="15">
        <f>D22*2</f>
        <v>1320</v>
      </c>
      <c r="D22" s="15">
        <f>D4</f>
        <v>660</v>
      </c>
      <c r="E22" s="6"/>
      <c r="F22" s="6"/>
      <c r="G22" s="6"/>
      <c r="H22" s="6"/>
      <c r="I22" s="6"/>
    </row>
    <row r="23" spans="1:9" ht="15">
      <c r="A23" s="8" t="s">
        <v>11</v>
      </c>
      <c r="B23" s="8" t="s">
        <v>14</v>
      </c>
      <c r="C23" s="15">
        <f>D23*2</f>
        <v>7746</v>
      </c>
      <c r="D23" s="15">
        <v>3873</v>
      </c>
      <c r="E23" s="6"/>
      <c r="F23" s="6"/>
      <c r="G23" s="6"/>
      <c r="H23" s="6"/>
      <c r="I23" s="6"/>
    </row>
    <row r="24" spans="1:9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</row>
    <row r="25" spans="1:9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5">
      <c r="A27" s="8" t="s">
        <v>4</v>
      </c>
      <c r="B27" s="9"/>
      <c r="C27" s="15">
        <f>SUM(C22:C26)</f>
        <v>13415.92</v>
      </c>
      <c r="D27" s="15">
        <f>SUM(D22:D26)</f>
        <v>6707.96</v>
      </c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26" t="s">
        <v>35</v>
      </c>
      <c r="B29" s="26"/>
      <c r="C29" s="26"/>
      <c r="D29" s="26"/>
      <c r="E29" s="3"/>
      <c r="F29" s="3"/>
      <c r="G29" s="3"/>
      <c r="H29" s="3"/>
      <c r="I29" s="6"/>
    </row>
    <row r="30" spans="1:9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  <c r="I30" s="6"/>
    </row>
    <row r="31" spans="1:9" ht="15">
      <c r="A31" s="8" t="s">
        <v>44</v>
      </c>
      <c r="B31" s="8" t="s">
        <v>12</v>
      </c>
      <c r="C31" s="15">
        <f>D31*2</f>
        <v>1320</v>
      </c>
      <c r="D31" s="15">
        <f>D4</f>
        <v>660</v>
      </c>
      <c r="E31" s="6"/>
      <c r="F31" s="6"/>
      <c r="G31" s="6"/>
      <c r="H31" s="6"/>
      <c r="I31" s="6"/>
    </row>
    <row r="32" spans="1:9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  <c r="I32" s="6"/>
    </row>
    <row r="33" spans="1:9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</row>
    <row r="34" spans="1:9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5">
      <c r="A36" s="8" t="s">
        <v>4</v>
      </c>
      <c r="B36" s="9"/>
      <c r="C36" s="15">
        <f>SUM(C31:C35)</f>
        <v>15003.92</v>
      </c>
      <c r="D36" s="15">
        <f>SUM(D31:D35)</f>
        <v>7501.96</v>
      </c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10" t="s">
        <v>29</v>
      </c>
      <c r="B38" s="11" t="s">
        <v>22</v>
      </c>
      <c r="C38" s="10" t="s">
        <v>23</v>
      </c>
      <c r="D38" s="6"/>
      <c r="E38" s="6"/>
      <c r="F38" s="6"/>
      <c r="G38" s="6"/>
      <c r="H38" s="6"/>
      <c r="I38" s="6"/>
    </row>
    <row r="39" spans="1:9" ht="15">
      <c r="A39" s="10" t="s">
        <v>24</v>
      </c>
      <c r="B39" s="11">
        <v>55</v>
      </c>
      <c r="C39" s="11">
        <v>38.33</v>
      </c>
      <c r="D39" s="6"/>
      <c r="E39" s="6"/>
      <c r="F39" s="6"/>
      <c r="G39" s="6"/>
      <c r="H39" s="6"/>
      <c r="I39" s="6"/>
    </row>
    <row r="40" spans="1:9" ht="15">
      <c r="A40" s="10" t="s">
        <v>25</v>
      </c>
      <c r="B40" s="11">
        <v>139.75</v>
      </c>
      <c r="C40" s="11">
        <v>38.33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sheetProtection/>
  <mergeCells count="6">
    <mergeCell ref="F16:H16"/>
    <mergeCell ref="A1:D1"/>
    <mergeCell ref="A2:D2"/>
    <mergeCell ref="A11:D11"/>
    <mergeCell ref="A20:D20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0">
      <selection activeCell="B34" sqref="B34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64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70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$B$32*F3</f>
        <v>4249.32</v>
      </c>
      <c r="H3" s="14">
        <f aca="true" t="shared" si="1" ref="H3:H14">$C$32*F3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6373.9800000000005</v>
      </c>
      <c r="D4" s="15">
        <f>$G$6</f>
        <v>3186.9900000000002</v>
      </c>
      <c r="E4" s="6"/>
      <c r="F4" s="4">
        <v>11</v>
      </c>
      <c r="G4" s="14">
        <f t="shared" si="0"/>
        <v>3895.21</v>
      </c>
      <c r="H4" s="14">
        <f t="shared" si="1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3541.1000000000004</v>
      </c>
      <c r="H5" s="14">
        <f t="shared" si="1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$B$32*$F$6</f>
        <v>3186.9900000000002</v>
      </c>
      <c r="H6" s="14">
        <f t="shared" si="1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2832.88</v>
      </c>
      <c r="H7" s="14">
        <f t="shared" si="1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0"/>
        <v>2478.77</v>
      </c>
      <c r="H8" s="14">
        <f t="shared" si="1"/>
        <v>403.2</v>
      </c>
      <c r="I8" s="6"/>
      <c r="J8" s="6"/>
    </row>
    <row r="9" spans="1:10" ht="15">
      <c r="A9" s="8" t="s">
        <v>4</v>
      </c>
      <c r="B9" s="9"/>
      <c r="C9" s="15">
        <f>SUM(C4:C8)</f>
        <v>14780.779999999999</v>
      </c>
      <c r="D9" s="15">
        <f>SUM(D4:D8)</f>
        <v>7390.389999999999</v>
      </c>
      <c r="E9" s="6"/>
      <c r="F9" s="4">
        <v>6</v>
      </c>
      <c r="G9" s="14">
        <f t="shared" si="0"/>
        <v>2124.66</v>
      </c>
      <c r="H9" s="14">
        <f t="shared" si="1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1770.5500000000002</v>
      </c>
      <c r="H10" s="14">
        <f t="shared" si="1"/>
        <v>288</v>
      </c>
      <c r="I10" s="6"/>
      <c r="J10" s="6"/>
    </row>
    <row r="11" spans="1:10" ht="15">
      <c r="A11" s="12"/>
      <c r="B11" s="13"/>
      <c r="C11" s="12"/>
      <c r="D11" s="12"/>
      <c r="E11" s="3"/>
      <c r="F11" s="4">
        <v>4</v>
      </c>
      <c r="G11" s="14">
        <f t="shared" si="0"/>
        <v>1416.44</v>
      </c>
      <c r="H11" s="14">
        <f t="shared" si="1"/>
        <v>230.4</v>
      </c>
      <c r="I11" s="6"/>
      <c r="J11" s="6"/>
    </row>
    <row r="12" spans="1:10" ht="15">
      <c r="A12" s="26" t="s">
        <v>71</v>
      </c>
      <c r="B12" s="26"/>
      <c r="C12" s="26"/>
      <c r="D12" s="26"/>
      <c r="E12" s="6"/>
      <c r="F12" s="4">
        <v>3</v>
      </c>
      <c r="G12" s="14">
        <f t="shared" si="0"/>
        <v>1062.33</v>
      </c>
      <c r="H12" s="14">
        <f t="shared" si="1"/>
        <v>172.8</v>
      </c>
      <c r="I12" s="6"/>
      <c r="J12" s="6"/>
    </row>
    <row r="13" spans="1:10" ht="15">
      <c r="A13" s="8" t="s">
        <v>2</v>
      </c>
      <c r="B13" s="8" t="s">
        <v>3</v>
      </c>
      <c r="C13" s="8" t="s">
        <v>0</v>
      </c>
      <c r="D13" s="8" t="s">
        <v>1</v>
      </c>
      <c r="E13" s="6"/>
      <c r="F13" s="4">
        <v>2</v>
      </c>
      <c r="G13" s="14">
        <f t="shared" si="0"/>
        <v>708.22</v>
      </c>
      <c r="H13" s="14">
        <f t="shared" si="1"/>
        <v>115.2</v>
      </c>
      <c r="I13" s="6"/>
      <c r="J13" s="6"/>
    </row>
    <row r="14" spans="1:10" ht="15">
      <c r="A14" s="8" t="s">
        <v>56</v>
      </c>
      <c r="B14" s="8" t="s">
        <v>12</v>
      </c>
      <c r="C14" s="15">
        <f>D14*2</f>
        <v>6373.9800000000005</v>
      </c>
      <c r="D14" s="15">
        <f>$G$6</f>
        <v>3186.9900000000002</v>
      </c>
      <c r="E14" s="6"/>
      <c r="F14" s="4">
        <v>1</v>
      </c>
      <c r="G14" s="14">
        <f t="shared" si="0"/>
        <v>354.11</v>
      </c>
      <c r="H14" s="14">
        <f t="shared" si="1"/>
        <v>57.6</v>
      </c>
      <c r="I14" s="6"/>
      <c r="J14" s="6"/>
    </row>
    <row r="15" spans="1:10" ht="15">
      <c r="A15" s="8" t="s">
        <v>11</v>
      </c>
      <c r="B15" s="8" t="s">
        <v>14</v>
      </c>
      <c r="C15" s="15">
        <f>D15*2</f>
        <v>7746</v>
      </c>
      <c r="D15" s="15">
        <v>3873</v>
      </c>
      <c r="E15" s="6"/>
      <c r="F15" s="6"/>
      <c r="G15" s="6"/>
      <c r="H15" s="6"/>
      <c r="I15" s="6"/>
      <c r="J15" s="6"/>
    </row>
    <row r="16" spans="1:10" ht="15">
      <c r="A16" s="8" t="s">
        <v>8</v>
      </c>
      <c r="B16" s="8" t="s">
        <v>13</v>
      </c>
      <c r="C16" s="15">
        <f>D16*2</f>
        <v>1036.8</v>
      </c>
      <c r="D16" s="15">
        <f>$H$6</f>
        <v>518.4</v>
      </c>
      <c r="E16" s="6"/>
      <c r="F16" s="6"/>
      <c r="G16" s="6"/>
      <c r="H16" s="6"/>
      <c r="I16" s="6"/>
      <c r="J16" s="6"/>
    </row>
    <row r="17" spans="1:10" ht="15">
      <c r="A17" s="8" t="s">
        <v>9</v>
      </c>
      <c r="B17" s="8" t="s">
        <v>15</v>
      </c>
      <c r="C17" s="15">
        <f>D17*2</f>
        <v>1618</v>
      </c>
      <c r="D17" s="15">
        <v>809</v>
      </c>
      <c r="E17" s="6"/>
      <c r="F17" s="6"/>
      <c r="G17" s="6"/>
      <c r="H17" s="6"/>
      <c r="I17" s="6"/>
      <c r="J17" s="6"/>
    </row>
    <row r="18" spans="1:10" ht="15">
      <c r="A18" s="8" t="s">
        <v>10</v>
      </c>
      <c r="B18" s="8" t="s">
        <v>16</v>
      </c>
      <c r="C18" s="15">
        <f>D18*2</f>
        <v>2966</v>
      </c>
      <c r="D18" s="15">
        <v>1483</v>
      </c>
      <c r="E18" s="6"/>
      <c r="F18" s="6"/>
      <c r="G18" s="6"/>
      <c r="H18" s="6"/>
      <c r="I18" s="6"/>
      <c r="J18" s="6"/>
    </row>
    <row r="19" spans="1:10" ht="15">
      <c r="A19" s="8" t="s">
        <v>4</v>
      </c>
      <c r="B19" s="9"/>
      <c r="C19" s="15">
        <f>SUM(C14:C18)</f>
        <v>19740.78</v>
      </c>
      <c r="D19" s="15">
        <f>SUM(D14:D18)</f>
        <v>9870.39</v>
      </c>
      <c r="E19" s="6"/>
      <c r="F19" s="6"/>
      <c r="G19" s="6"/>
      <c r="H19" s="6"/>
      <c r="I19" s="6"/>
      <c r="J19" s="6"/>
    </row>
    <row r="20" spans="1:10" ht="15">
      <c r="A20" s="12"/>
      <c r="B20" s="13"/>
      <c r="C20" s="12"/>
      <c r="D20" s="12"/>
      <c r="E20" s="6"/>
      <c r="F20" s="6"/>
      <c r="G20" s="6"/>
      <c r="H20" s="6"/>
      <c r="I20" s="6"/>
      <c r="J20" s="6"/>
    </row>
    <row r="21" spans="1:10" ht="15">
      <c r="A21" s="12"/>
      <c r="B21" s="13"/>
      <c r="C21" s="12"/>
      <c r="D21" s="12"/>
      <c r="E21" s="3"/>
      <c r="F21" s="3"/>
      <c r="G21" s="3"/>
      <c r="H21" s="3"/>
      <c r="I21" s="6"/>
      <c r="J21" s="6"/>
    </row>
    <row r="22" spans="1:10" ht="15">
      <c r="A22" s="26" t="s">
        <v>72</v>
      </c>
      <c r="B22" s="26"/>
      <c r="C22" s="26"/>
      <c r="D22" s="26"/>
      <c r="E22" s="6"/>
      <c r="F22" s="6"/>
      <c r="G22" s="6"/>
      <c r="H22" s="6"/>
      <c r="I22" s="6"/>
      <c r="J22" s="6"/>
    </row>
    <row r="23" spans="1:10" ht="15">
      <c r="A23" s="8" t="s">
        <v>2</v>
      </c>
      <c r="B23" s="8" t="s">
        <v>3</v>
      </c>
      <c r="C23" s="8" t="s">
        <v>0</v>
      </c>
      <c r="D23" s="8" t="s">
        <v>1</v>
      </c>
      <c r="E23" s="6"/>
      <c r="F23" s="6"/>
      <c r="G23" s="6"/>
      <c r="H23" s="6"/>
      <c r="I23" s="6"/>
      <c r="J23" s="6"/>
    </row>
    <row r="24" spans="1:10" ht="15">
      <c r="A24" s="8" t="s">
        <v>56</v>
      </c>
      <c r="B24" s="8" t="s">
        <v>12</v>
      </c>
      <c r="C24" s="15">
        <f>D24*2</f>
        <v>6373.9800000000005</v>
      </c>
      <c r="D24" s="15">
        <f>$G$6</f>
        <v>3186.9900000000002</v>
      </c>
      <c r="E24" s="6"/>
      <c r="F24" s="6"/>
      <c r="G24" s="6"/>
      <c r="H24" s="6"/>
      <c r="I24" s="6"/>
      <c r="J24" s="6"/>
    </row>
    <row r="25" spans="1:10" ht="15">
      <c r="A25" s="8" t="s">
        <v>11</v>
      </c>
      <c r="B25" s="8" t="s">
        <v>14</v>
      </c>
      <c r="C25" s="15">
        <f>D25*2</f>
        <v>8180</v>
      </c>
      <c r="D25" s="15">
        <v>4090</v>
      </c>
      <c r="E25" s="6"/>
      <c r="F25" s="6"/>
      <c r="G25" s="6"/>
      <c r="H25" s="6"/>
      <c r="I25" s="6"/>
      <c r="J25" s="6"/>
    </row>
    <row r="26" spans="1:10" ht="15">
      <c r="A26" s="8" t="s">
        <v>8</v>
      </c>
      <c r="B26" s="8" t="s">
        <v>13</v>
      </c>
      <c r="C26" s="15">
        <f>D26*2</f>
        <v>1036.8</v>
      </c>
      <c r="D26" s="15">
        <f>$H$6</f>
        <v>518.4</v>
      </c>
      <c r="E26" s="6"/>
      <c r="F26" s="6"/>
      <c r="G26" s="6"/>
      <c r="H26" s="6"/>
      <c r="I26" s="6"/>
      <c r="J26" s="6"/>
    </row>
    <row r="27" spans="1:10" ht="15">
      <c r="A27" s="8" t="s">
        <v>9</v>
      </c>
      <c r="B27" s="8" t="s">
        <v>15</v>
      </c>
      <c r="C27" s="15">
        <f>D27*2</f>
        <v>1618</v>
      </c>
      <c r="D27" s="15">
        <v>809</v>
      </c>
      <c r="E27" s="6"/>
      <c r="F27" s="6"/>
      <c r="G27" s="6"/>
      <c r="H27" s="6"/>
      <c r="I27" s="6"/>
      <c r="J27" s="6"/>
    </row>
    <row r="28" spans="1:10" ht="15">
      <c r="A28" s="8" t="s">
        <v>10</v>
      </c>
      <c r="B28" s="8" t="s">
        <v>16</v>
      </c>
      <c r="C28" s="15">
        <f>D28*2</f>
        <v>2966</v>
      </c>
      <c r="D28" s="15">
        <v>1483</v>
      </c>
      <c r="E28" s="6"/>
      <c r="F28" s="6"/>
      <c r="G28" s="6"/>
      <c r="H28" s="6"/>
      <c r="I28" s="6"/>
      <c r="J28" s="6"/>
    </row>
    <row r="29" spans="1:10" ht="15">
      <c r="A29" s="8" t="s">
        <v>4</v>
      </c>
      <c r="B29" s="9"/>
      <c r="C29" s="15">
        <f>SUM(C24:C28)</f>
        <v>20174.78</v>
      </c>
      <c r="D29" s="15">
        <f>SUM(D24:D28)</f>
        <v>10087.39</v>
      </c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3"/>
      <c r="F30" s="3"/>
      <c r="G30" s="3"/>
      <c r="H30" s="3"/>
      <c r="I30" s="6"/>
      <c r="J30" s="6"/>
    </row>
    <row r="31" spans="1:10" ht="15">
      <c r="A31" s="17" t="s">
        <v>63</v>
      </c>
      <c r="B31" s="18" t="s">
        <v>22</v>
      </c>
      <c r="C31" s="17" t="s">
        <v>23</v>
      </c>
      <c r="D31" s="6"/>
      <c r="E31" s="6"/>
      <c r="F31" s="6"/>
      <c r="G31" s="6"/>
      <c r="H31" s="6"/>
      <c r="I31" s="6"/>
      <c r="J31" s="6"/>
    </row>
    <row r="32" spans="1:10" ht="15">
      <c r="A32" s="19" t="s">
        <v>24</v>
      </c>
      <c r="B32" s="20">
        <v>354.11</v>
      </c>
      <c r="C32" s="20">
        <f>288/5</f>
        <v>57.6</v>
      </c>
      <c r="D32" s="6"/>
      <c r="E32" s="6"/>
      <c r="F32" s="6"/>
      <c r="G32" s="6"/>
      <c r="H32" s="6"/>
      <c r="I32" s="6"/>
      <c r="J32" s="6"/>
    </row>
    <row r="33" spans="1:10" ht="15">
      <c r="A33" s="19" t="s">
        <v>25</v>
      </c>
      <c r="B33" s="20">
        <v>839.56</v>
      </c>
      <c r="C33" s="20">
        <f>288/5</f>
        <v>57.6</v>
      </c>
      <c r="D33" s="6"/>
      <c r="E33" s="6"/>
      <c r="F33" s="6"/>
      <c r="G33" s="6"/>
      <c r="H33" s="6"/>
      <c r="I33" s="6"/>
      <c r="J33" s="6"/>
    </row>
    <row r="34" spans="1:10" ht="15">
      <c r="A34" s="3"/>
      <c r="B34" s="6"/>
      <c r="C34" s="6"/>
      <c r="D34" s="6"/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1:D1"/>
    <mergeCell ref="A2:D2"/>
    <mergeCell ref="A12:D12"/>
    <mergeCell ref="A22:D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69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66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>$B$30*F3</f>
        <v>3538.68</v>
      </c>
      <c r="H3" s="14">
        <f aca="true" t="shared" si="0" ref="H3:H14">$C$30*F3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5308.0199999999995</v>
      </c>
      <c r="D4" s="15">
        <f>$G$6</f>
        <v>2654.0099999999998</v>
      </c>
      <c r="E4" s="6"/>
      <c r="F4" s="4">
        <v>11</v>
      </c>
      <c r="G4" s="14">
        <f>$B$30*F4</f>
        <v>3243.79</v>
      </c>
      <c r="H4" s="14">
        <f t="shared" si="0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>$B$30*F5</f>
        <v>2948.8999999999996</v>
      </c>
      <c r="H5" s="14">
        <f t="shared" si="0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$B$30*$F$6</f>
        <v>2654.0099999999998</v>
      </c>
      <c r="H6" s="14">
        <f t="shared" si="0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aca="true" t="shared" si="1" ref="G7:G14">$B$30*F7</f>
        <v>2359.12</v>
      </c>
      <c r="H7" s="14">
        <f t="shared" si="0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1"/>
        <v>2064.23</v>
      </c>
      <c r="H8" s="14">
        <f t="shared" si="0"/>
        <v>403.2</v>
      </c>
      <c r="I8" s="6"/>
      <c r="J8" s="6"/>
    </row>
    <row r="9" spans="1:10" ht="15">
      <c r="A9" s="8" t="s">
        <v>4</v>
      </c>
      <c r="B9" s="9"/>
      <c r="C9" s="15">
        <f>SUM(C4:C8)</f>
        <v>13714.82</v>
      </c>
      <c r="D9" s="15">
        <f>SUM(D4:D8)</f>
        <v>6857.41</v>
      </c>
      <c r="E9" s="6"/>
      <c r="F9" s="4">
        <v>6</v>
      </c>
      <c r="G9" s="14">
        <f t="shared" si="1"/>
        <v>1769.34</v>
      </c>
      <c r="H9" s="14">
        <f t="shared" si="0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1"/>
        <v>1474.4499999999998</v>
      </c>
      <c r="H10" s="14">
        <f t="shared" si="0"/>
        <v>288</v>
      </c>
      <c r="I10" s="6"/>
      <c r="J10" s="6"/>
    </row>
    <row r="11" spans="1:10" ht="15">
      <c r="A11" s="26" t="s">
        <v>67</v>
      </c>
      <c r="B11" s="26"/>
      <c r="C11" s="26"/>
      <c r="D11" s="26"/>
      <c r="E11" s="6"/>
      <c r="F11" s="4">
        <v>4</v>
      </c>
      <c r="G11" s="14">
        <f t="shared" si="1"/>
        <v>1179.56</v>
      </c>
      <c r="H11" s="14">
        <f t="shared" si="0"/>
        <v>230.4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1"/>
        <v>884.67</v>
      </c>
      <c r="H12" s="14">
        <f t="shared" si="0"/>
        <v>172.8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5308.0199999999995</v>
      </c>
      <c r="D13" s="15">
        <f>$G$6</f>
        <v>2654.0099999999998</v>
      </c>
      <c r="E13" s="6"/>
      <c r="F13" s="4">
        <v>2</v>
      </c>
      <c r="G13" s="14">
        <f t="shared" si="1"/>
        <v>589.78</v>
      </c>
      <c r="H13" s="14">
        <f t="shared" si="0"/>
        <v>115.2</v>
      </c>
      <c r="I13" s="6"/>
      <c r="J13" s="6"/>
    </row>
    <row r="14" spans="1:10" ht="15">
      <c r="A14" s="8" t="s">
        <v>11</v>
      </c>
      <c r="B14" s="8" t="s">
        <v>14</v>
      </c>
      <c r="C14" s="15">
        <f>D14*2</f>
        <v>7746</v>
      </c>
      <c r="D14" s="15">
        <v>3873</v>
      </c>
      <c r="E14" s="6"/>
      <c r="F14" s="4">
        <v>1</v>
      </c>
      <c r="G14" s="14">
        <f t="shared" si="1"/>
        <v>294.89</v>
      </c>
      <c r="H14" s="14">
        <f t="shared" si="0"/>
        <v>57.6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1036.8</v>
      </c>
      <c r="D15" s="15">
        <f>$H$6</f>
        <v>518.4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18674.82</v>
      </c>
      <c r="D18" s="15">
        <f>SUM(D13:D17)</f>
        <v>9337.41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6" t="s">
        <v>68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  <c r="J21" s="6"/>
    </row>
    <row r="22" spans="1:10" ht="15">
      <c r="A22" s="8" t="s">
        <v>56</v>
      </c>
      <c r="B22" s="8" t="s">
        <v>12</v>
      </c>
      <c r="C22" s="15">
        <f>D22*2</f>
        <v>5308.0199999999995</v>
      </c>
      <c r="D22" s="15">
        <f>$G$6</f>
        <v>2654.0099999999998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8180</v>
      </c>
      <c r="D23" s="15">
        <v>4090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1036.8</v>
      </c>
      <c r="D24" s="15">
        <f>$H$6</f>
        <v>518.4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2966</v>
      </c>
      <c r="D26" s="15">
        <v>1483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19108.82</v>
      </c>
      <c r="D27" s="15">
        <f>SUM(D22:D26)</f>
        <v>9554.41</v>
      </c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3"/>
      <c r="F28" s="6"/>
      <c r="G28" s="6"/>
      <c r="H28" s="6"/>
      <c r="I28" s="6"/>
      <c r="J28" s="6"/>
    </row>
    <row r="29" spans="1:10" ht="15">
      <c r="A29" s="17" t="s">
        <v>65</v>
      </c>
      <c r="B29" s="18" t="s">
        <v>22</v>
      </c>
      <c r="C29" s="17" t="s">
        <v>23</v>
      </c>
      <c r="D29" s="6"/>
      <c r="E29" s="6"/>
      <c r="F29" s="3"/>
      <c r="G29" s="3"/>
      <c r="H29" s="3"/>
      <c r="I29" s="6"/>
      <c r="J29" s="6"/>
    </row>
    <row r="30" spans="1:10" ht="15">
      <c r="A30" s="19" t="s">
        <v>24</v>
      </c>
      <c r="B30" s="20">
        <v>294.89</v>
      </c>
      <c r="C30" s="20">
        <f>288/5</f>
        <v>57.6</v>
      </c>
      <c r="D30" s="6"/>
      <c r="E30" s="6"/>
      <c r="F30" s="6"/>
      <c r="G30" s="6"/>
      <c r="H30" s="6"/>
      <c r="I30" s="6"/>
      <c r="J30" s="6"/>
    </row>
    <row r="31" spans="1:10" ht="15">
      <c r="A31" s="19" t="s">
        <v>25</v>
      </c>
      <c r="B31" s="20">
        <v>757.89</v>
      </c>
      <c r="C31" s="20">
        <f>288/5</f>
        <v>57.6</v>
      </c>
      <c r="D31" s="6"/>
      <c r="E31" s="6"/>
      <c r="F31" s="6"/>
      <c r="G31" s="6"/>
      <c r="H31" s="6"/>
      <c r="I31" s="6"/>
      <c r="J31" s="6"/>
    </row>
    <row r="32" spans="1:10" ht="15">
      <c r="A32" s="3"/>
      <c r="B32" s="6"/>
      <c r="C32" s="6"/>
      <c r="D32" s="6"/>
      <c r="E32" s="6"/>
      <c r="F32" s="6"/>
      <c r="G32" s="6"/>
      <c r="H32" s="6"/>
      <c r="I32" s="6"/>
      <c r="J32" s="6"/>
    </row>
    <row r="33" spans="5:10" ht="15">
      <c r="E33" s="6"/>
      <c r="F33" s="6"/>
      <c r="G33" s="6"/>
      <c r="H33" s="6"/>
      <c r="I33" s="6"/>
      <c r="J33" s="6"/>
    </row>
    <row r="34" spans="5:10" ht="15"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9" ht="15">
      <c r="E54" s="6"/>
      <c r="F54" s="6"/>
      <c r="G54" s="6"/>
      <c r="H54" s="6"/>
      <c r="I54" s="6"/>
    </row>
    <row r="55" spans="5:10" ht="15">
      <c r="E55" s="6"/>
      <c r="F55" s="6"/>
      <c r="G55" s="6"/>
      <c r="H55" s="6"/>
      <c r="I55" s="6"/>
      <c r="J55" s="6"/>
    </row>
    <row r="56" spans="5:10" ht="15">
      <c r="E56" s="6"/>
      <c r="F56" s="6"/>
      <c r="G56" s="6"/>
      <c r="H56" s="6"/>
      <c r="I56" s="6"/>
      <c r="J56" s="6"/>
    </row>
    <row r="57" spans="5:10" ht="15">
      <c r="E57" s="6"/>
      <c r="F57" s="6"/>
      <c r="G57" s="6"/>
      <c r="H57" s="6"/>
      <c r="I57" s="6"/>
      <c r="J57" s="6"/>
    </row>
    <row r="58" spans="6:8" ht="15">
      <c r="F58" s="6"/>
      <c r="G58" s="6"/>
      <c r="H58" s="6"/>
    </row>
  </sheetData>
  <sheetProtection/>
  <mergeCells count="4">
    <mergeCell ref="A1:D1"/>
    <mergeCell ref="A2:D2"/>
    <mergeCell ref="A11:D11"/>
    <mergeCell ref="A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Financial Aid</dc:creator>
  <cp:keywords/>
  <dc:description/>
  <cp:lastModifiedBy>Student Financial Aid</cp:lastModifiedBy>
  <cp:lastPrinted>2008-04-07T20:30:05Z</cp:lastPrinted>
  <dcterms:created xsi:type="dcterms:W3CDTF">2008-03-19T22:50:48Z</dcterms:created>
  <dcterms:modified xsi:type="dcterms:W3CDTF">2009-03-20T15:54:19Z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